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34_tjanstefordelning\"/>
    </mc:Choice>
  </mc:AlternateContent>
  <xr:revisionPtr revIDLastSave="0" documentId="13_ncr:1_{AC364CE3-00A6-4907-9635-4E19CB879DA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pedagoger" sheetId="2" r:id="rId1"/>
    <sheet name="låg" sheetId="10" r:id="rId2"/>
    <sheet name="demo" sheetId="21" state="hidden" r:id="rId3"/>
    <sheet name="mellan" sheetId="9" r:id="rId4"/>
    <sheet name="hög" sheetId="19" r:id="rId5"/>
    <sheet name="övrigt" sheetId="13" r:id="rId6"/>
    <sheet name="timplaner" sheetId="12" r:id="rId7"/>
    <sheet name="räknare" sheetId="17" r:id="rId8"/>
  </sheets>
  <definedNames>
    <definedName name="_xlnm._FilterDatabase" localSheetId="2" hidden="1">demo!$B$10:$C$74</definedName>
    <definedName name="_xlnm._FilterDatabase" localSheetId="4" hidden="1">hög!$B$10:$C$80</definedName>
    <definedName name="_xlnm._FilterDatabase" localSheetId="1" hidden="1">låg!$B$10:$C$80</definedName>
    <definedName name="_xlnm._FilterDatabase" localSheetId="3" hidden="1">mellan!$B$10:$C$80</definedName>
    <definedName name="_xlnm._FilterDatabase" localSheetId="0" hidden="1">pedagoger!$B$2:$L$72</definedName>
    <definedName name="_xlnm._FilterDatabase" localSheetId="5" hidden="1">övrigt!$B$2:$C$30</definedName>
    <definedName name="Z_F0C1D556_4D59_4465_94BE_9A2FBD8B0ACA_.wvu.FilterData" localSheetId="2" hidden="1">demo!$B$10:$C$38</definedName>
    <definedName name="Z_F0C1D556_4D59_4465_94BE_9A2FBD8B0ACA_.wvu.FilterData" localSheetId="4" hidden="1">hög!$B$10:$C$38</definedName>
    <definedName name="Z_F0C1D556_4D59_4465_94BE_9A2FBD8B0ACA_.wvu.FilterData" localSheetId="1" hidden="1">låg!$B$10:$C$38</definedName>
    <definedName name="Z_F0C1D556_4D59_4465_94BE_9A2FBD8B0ACA_.wvu.FilterData" localSheetId="3" hidden="1">mellan!$B$10:$C$38</definedName>
    <definedName name="Z_F0C1D556_4D59_4465_94BE_9A2FBD8B0ACA_.wvu.FilterData" localSheetId="5" hidden="1">övrigt!$B$2:$C$30</definedName>
  </definedNames>
  <calcPr calcId="191029"/>
  <customWorkbookViews>
    <customWorkbookView name="Röda rosen" guid="{F0C1D556-4D59-4465-94BE-9A2FBD8B0ACA}" maximized="1" windowWidth="1276" windowHeight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21" l="1"/>
  <c r="E74" i="21"/>
  <c r="D74" i="21"/>
  <c r="C74" i="21"/>
  <c r="B74" i="21"/>
  <c r="F73" i="21"/>
  <c r="E73" i="21"/>
  <c r="D73" i="21"/>
  <c r="C73" i="21"/>
  <c r="B73" i="21"/>
  <c r="F72" i="21"/>
  <c r="E72" i="21"/>
  <c r="D72" i="21"/>
  <c r="C72" i="21"/>
  <c r="B72" i="21"/>
  <c r="F71" i="21"/>
  <c r="E71" i="21"/>
  <c r="D71" i="21"/>
  <c r="C71" i="21"/>
  <c r="B71" i="21"/>
  <c r="F70" i="21"/>
  <c r="E70" i="21"/>
  <c r="D70" i="21"/>
  <c r="C70" i="21"/>
  <c r="B70" i="21"/>
  <c r="F69" i="21"/>
  <c r="E69" i="21"/>
  <c r="D69" i="21"/>
  <c r="C69" i="21"/>
  <c r="B69" i="21"/>
  <c r="F68" i="21"/>
  <c r="E68" i="21"/>
  <c r="D68" i="21"/>
  <c r="C68" i="21"/>
  <c r="B68" i="21"/>
  <c r="AL67" i="21"/>
  <c r="E67" i="21" s="1"/>
  <c r="F67" i="21"/>
  <c r="D67" i="21"/>
  <c r="C67" i="21"/>
  <c r="B67" i="21"/>
  <c r="AL66" i="21"/>
  <c r="F66" i="21"/>
  <c r="E66" i="21"/>
  <c r="D66" i="21"/>
  <c r="C66" i="21"/>
  <c r="B66" i="21"/>
  <c r="AD65" i="21"/>
  <c r="E65" i="21" s="1"/>
  <c r="F65" i="21"/>
  <c r="D65" i="21"/>
  <c r="C65" i="21"/>
  <c r="B65" i="21"/>
  <c r="F64" i="21"/>
  <c r="E64" i="21"/>
  <c r="D64" i="21"/>
  <c r="C64" i="21"/>
  <c r="B64" i="21"/>
  <c r="F63" i="21"/>
  <c r="E63" i="21"/>
  <c r="D63" i="21"/>
  <c r="C63" i="21"/>
  <c r="B63" i="21"/>
  <c r="F62" i="21"/>
  <c r="E62" i="21"/>
  <c r="D62" i="21"/>
  <c r="C62" i="21"/>
  <c r="B62" i="21"/>
  <c r="F61" i="21"/>
  <c r="E61" i="21"/>
  <c r="D61" i="21"/>
  <c r="C61" i="21"/>
  <c r="B61" i="21"/>
  <c r="F60" i="21"/>
  <c r="E60" i="21"/>
  <c r="D60" i="21"/>
  <c r="C60" i="21"/>
  <c r="B60" i="21"/>
  <c r="F59" i="21"/>
  <c r="E59" i="21"/>
  <c r="D59" i="21"/>
  <c r="C59" i="21"/>
  <c r="B59" i="21"/>
  <c r="F58" i="21"/>
  <c r="E58" i="21"/>
  <c r="D58" i="21"/>
  <c r="C58" i="21"/>
  <c r="B58" i="21"/>
  <c r="F57" i="21"/>
  <c r="E57" i="21"/>
  <c r="D57" i="21"/>
  <c r="C57" i="21"/>
  <c r="B57" i="21"/>
  <c r="F56" i="21"/>
  <c r="E56" i="21"/>
  <c r="D56" i="21"/>
  <c r="C56" i="21"/>
  <c r="B56" i="21"/>
  <c r="F55" i="21"/>
  <c r="E55" i="21"/>
  <c r="D55" i="21"/>
  <c r="C55" i="21"/>
  <c r="B55" i="21"/>
  <c r="F54" i="21"/>
  <c r="E54" i="21"/>
  <c r="D54" i="21"/>
  <c r="C54" i="21"/>
  <c r="B54" i="21"/>
  <c r="F53" i="21"/>
  <c r="E53" i="21"/>
  <c r="D53" i="21"/>
  <c r="C53" i="21"/>
  <c r="B53" i="21"/>
  <c r="F52" i="21"/>
  <c r="E52" i="21"/>
  <c r="D52" i="21"/>
  <c r="C52" i="21"/>
  <c r="B52" i="21"/>
  <c r="F51" i="21"/>
  <c r="E51" i="21"/>
  <c r="D51" i="21"/>
  <c r="C51" i="21"/>
  <c r="B51" i="21"/>
  <c r="F50" i="21"/>
  <c r="E50" i="21"/>
  <c r="D50" i="21"/>
  <c r="C50" i="21"/>
  <c r="B50" i="21"/>
  <c r="F49" i="21"/>
  <c r="E49" i="21"/>
  <c r="D49" i="21"/>
  <c r="C49" i="21"/>
  <c r="B49" i="21"/>
  <c r="F48" i="21"/>
  <c r="E48" i="21"/>
  <c r="D48" i="21"/>
  <c r="C48" i="21"/>
  <c r="B48" i="21"/>
  <c r="F47" i="21"/>
  <c r="E47" i="21"/>
  <c r="D47" i="21"/>
  <c r="C47" i="21"/>
  <c r="B47" i="21"/>
  <c r="F46" i="21"/>
  <c r="E46" i="21"/>
  <c r="D46" i="21"/>
  <c r="C46" i="21"/>
  <c r="B46" i="21"/>
  <c r="F45" i="21"/>
  <c r="E45" i="21"/>
  <c r="D45" i="21"/>
  <c r="C45" i="21"/>
  <c r="B45" i="21"/>
  <c r="F44" i="21"/>
  <c r="E44" i="21"/>
  <c r="D44" i="21"/>
  <c r="C44" i="21"/>
  <c r="B44" i="21"/>
  <c r="F43" i="21"/>
  <c r="E43" i="21"/>
  <c r="D43" i="21"/>
  <c r="C43" i="21"/>
  <c r="B43" i="21"/>
  <c r="F42" i="21"/>
  <c r="E42" i="21"/>
  <c r="D42" i="21"/>
  <c r="C42" i="21"/>
  <c r="B42" i="21"/>
  <c r="F41" i="21"/>
  <c r="E41" i="21"/>
  <c r="D41" i="21"/>
  <c r="C41" i="21"/>
  <c r="B41" i="21"/>
  <c r="F40" i="21"/>
  <c r="E40" i="21"/>
  <c r="D40" i="21"/>
  <c r="C40" i="21"/>
  <c r="B40" i="21"/>
  <c r="F39" i="21"/>
  <c r="E39" i="21"/>
  <c r="D39" i="21"/>
  <c r="C39" i="21"/>
  <c r="B39" i="21"/>
  <c r="F38" i="21"/>
  <c r="E38" i="21"/>
  <c r="D38" i="21"/>
  <c r="C38" i="21"/>
  <c r="B38" i="21"/>
  <c r="F37" i="21"/>
  <c r="E37" i="21"/>
  <c r="D37" i="21"/>
  <c r="C37" i="21"/>
  <c r="B37" i="21"/>
  <c r="F36" i="21"/>
  <c r="E36" i="21"/>
  <c r="D36" i="21"/>
  <c r="C36" i="21"/>
  <c r="B36" i="21"/>
  <c r="F35" i="21"/>
  <c r="E35" i="21"/>
  <c r="D35" i="21"/>
  <c r="C35" i="21"/>
  <c r="B35" i="21"/>
  <c r="F34" i="21"/>
  <c r="E34" i="21"/>
  <c r="D34" i="21"/>
  <c r="C34" i="21"/>
  <c r="B34" i="21"/>
  <c r="F33" i="21"/>
  <c r="E33" i="21"/>
  <c r="D33" i="21"/>
  <c r="C33" i="21"/>
  <c r="B33" i="21"/>
  <c r="F32" i="21"/>
  <c r="E32" i="21"/>
  <c r="D32" i="21"/>
  <c r="C32" i="21"/>
  <c r="B32" i="21"/>
  <c r="F31" i="21"/>
  <c r="E31" i="21"/>
  <c r="D31" i="21"/>
  <c r="C31" i="21"/>
  <c r="B31" i="21"/>
  <c r="F30" i="21"/>
  <c r="E30" i="21"/>
  <c r="D30" i="21"/>
  <c r="C30" i="21"/>
  <c r="B30" i="21"/>
  <c r="F29" i="21"/>
  <c r="E29" i="21"/>
  <c r="D29" i="21"/>
  <c r="C29" i="21"/>
  <c r="B29" i="21"/>
  <c r="F28" i="21"/>
  <c r="E28" i="21"/>
  <c r="D28" i="21"/>
  <c r="C28" i="21"/>
  <c r="B28" i="21"/>
  <c r="F27" i="21"/>
  <c r="E27" i="21"/>
  <c r="D27" i="21"/>
  <c r="C27" i="21"/>
  <c r="B27" i="21"/>
  <c r="F26" i="21"/>
  <c r="E26" i="21"/>
  <c r="D26" i="21"/>
  <c r="C26" i="21"/>
  <c r="B26" i="21"/>
  <c r="F25" i="21"/>
  <c r="E25" i="21"/>
  <c r="D25" i="21"/>
  <c r="C25" i="21"/>
  <c r="B25" i="21"/>
  <c r="F24" i="21"/>
  <c r="E24" i="21"/>
  <c r="D24" i="21"/>
  <c r="C24" i="21"/>
  <c r="B24" i="21"/>
  <c r="F23" i="21"/>
  <c r="E23" i="21"/>
  <c r="D23" i="21"/>
  <c r="C23" i="21"/>
  <c r="B23" i="21"/>
  <c r="F22" i="21"/>
  <c r="E22" i="21"/>
  <c r="D22" i="21"/>
  <c r="C22" i="21"/>
  <c r="B22" i="21"/>
  <c r="F21" i="21"/>
  <c r="E21" i="21"/>
  <c r="D21" i="21"/>
  <c r="C21" i="21"/>
  <c r="B21" i="21"/>
  <c r="F20" i="21"/>
  <c r="E20" i="21"/>
  <c r="D20" i="21"/>
  <c r="C20" i="21"/>
  <c r="B20" i="21"/>
  <c r="F19" i="21"/>
  <c r="E19" i="21"/>
  <c r="D19" i="21"/>
  <c r="C19" i="21"/>
  <c r="B19" i="21"/>
  <c r="F18" i="21"/>
  <c r="E18" i="21"/>
  <c r="D18" i="21"/>
  <c r="C18" i="21"/>
  <c r="B18" i="21"/>
  <c r="F17" i="21"/>
  <c r="E17" i="21"/>
  <c r="D17" i="21"/>
  <c r="C17" i="21"/>
  <c r="B17" i="21"/>
  <c r="F16" i="21"/>
  <c r="E16" i="21"/>
  <c r="D16" i="21"/>
  <c r="C16" i="21"/>
  <c r="B16" i="21"/>
  <c r="F15" i="21"/>
  <c r="E15" i="21"/>
  <c r="D15" i="21"/>
  <c r="C15" i="21"/>
  <c r="B15" i="21"/>
  <c r="F14" i="21"/>
  <c r="E14" i="21"/>
  <c r="D14" i="21"/>
  <c r="C14" i="21"/>
  <c r="B14" i="21"/>
  <c r="F13" i="21"/>
  <c r="E13" i="21"/>
  <c r="D13" i="21"/>
  <c r="C13" i="21"/>
  <c r="B13" i="21"/>
  <c r="F12" i="21"/>
  <c r="E12" i="21"/>
  <c r="D12" i="21"/>
  <c r="C12" i="21"/>
  <c r="B12" i="21"/>
  <c r="F11" i="21"/>
  <c r="E11" i="21"/>
  <c r="D11" i="21"/>
  <c r="C11" i="21"/>
  <c r="B11" i="21"/>
  <c r="AN6" i="21"/>
  <c r="AP6" i="21" s="1"/>
  <c r="AJ6" i="21"/>
  <c r="AL6" i="21" s="1"/>
  <c r="AF6" i="21"/>
  <c r="AH6" i="21" s="1"/>
  <c r="AB6" i="21"/>
  <c r="AD6" i="21" s="1"/>
  <c r="X6" i="21"/>
  <c r="Z6" i="21" s="1"/>
  <c r="T6" i="21"/>
  <c r="V6" i="21" s="1"/>
  <c r="P6" i="21"/>
  <c r="R6" i="21" s="1"/>
  <c r="L6" i="21"/>
  <c r="N6" i="21" s="1"/>
  <c r="H6" i="21"/>
  <c r="J6" i="21" s="1"/>
  <c r="AP5" i="21"/>
  <c r="AJ5" i="21"/>
  <c r="AL5" i="21" s="1"/>
  <c r="AF5" i="21"/>
  <c r="AH5" i="21" s="1"/>
  <c r="AB5" i="21"/>
  <c r="AD5" i="21" s="1"/>
  <c r="X5" i="21"/>
  <c r="Z5" i="21" s="1"/>
  <c r="T5" i="21"/>
  <c r="V5" i="21" s="1"/>
  <c r="P5" i="21"/>
  <c r="R5" i="21" s="1"/>
  <c r="L5" i="21"/>
  <c r="N5" i="21" s="1"/>
  <c r="H5" i="21"/>
  <c r="J5" i="21" s="1"/>
  <c r="AP4" i="21"/>
  <c r="AJ4" i="21"/>
  <c r="AL4" i="21" s="1"/>
  <c r="AF4" i="21"/>
  <c r="AH4" i="21" s="1"/>
  <c r="AB4" i="21"/>
  <c r="AD4" i="21" s="1"/>
  <c r="X4" i="21"/>
  <c r="Z4" i="21" s="1"/>
  <c r="T4" i="21"/>
  <c r="V4" i="21" s="1"/>
  <c r="P4" i="21"/>
  <c r="R4" i="21" s="1"/>
  <c r="Q8" i="21" s="1"/>
  <c r="L4" i="21"/>
  <c r="N4" i="21" s="1"/>
  <c r="H4" i="21"/>
  <c r="J4" i="21" s="1"/>
  <c r="I8" i="21" l="1"/>
  <c r="AO8" i="21"/>
  <c r="M8" i="21"/>
  <c r="U8" i="21"/>
  <c r="Y8" i="21"/>
  <c r="AC8" i="21"/>
  <c r="AG8" i="21"/>
  <c r="AK8" i="21"/>
  <c r="Q28" i="12" l="1"/>
  <c r="Q36" i="12"/>
  <c r="Q35" i="12"/>
  <c r="Q34" i="12"/>
  <c r="Q33" i="12"/>
  <c r="Q32" i="12"/>
  <c r="Q31" i="12"/>
  <c r="Q30" i="12"/>
  <c r="Q29" i="12"/>
  <c r="N37" i="13" l="1"/>
  <c r="N61" i="13" l="1"/>
  <c r="N70" i="13"/>
  <c r="E53" i="19" l="1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9" i="19"/>
  <c r="E80" i="19"/>
  <c r="E50" i="19"/>
  <c r="E51" i="19"/>
  <c r="E52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7" i="19"/>
  <c r="E39" i="19"/>
  <c r="E40" i="19"/>
  <c r="E41" i="19"/>
  <c r="E42" i="19"/>
  <c r="E43" i="19"/>
  <c r="E44" i="19"/>
  <c r="E45" i="19"/>
  <c r="E46" i="19"/>
  <c r="E47" i="19"/>
  <c r="E48" i="19"/>
  <c r="E11" i="1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7" i="9"/>
  <c r="E68" i="9"/>
  <c r="E71" i="9"/>
  <c r="E72" i="9"/>
  <c r="E73" i="9"/>
  <c r="E74" i="9"/>
  <c r="E75" i="9"/>
  <c r="E76" i="9"/>
  <c r="E78" i="9"/>
  <c r="E79" i="9"/>
  <c r="E80" i="9"/>
  <c r="E11" i="9"/>
  <c r="N52" i="19"/>
  <c r="N35" i="19"/>
  <c r="E35" i="19" s="1"/>
  <c r="J38" i="19"/>
  <c r="E38" i="19" s="1"/>
  <c r="J36" i="19"/>
  <c r="E36" i="19" s="1"/>
  <c r="BB79" i="19"/>
  <c r="AL67" i="19"/>
  <c r="AL68" i="19"/>
  <c r="AH49" i="19"/>
  <c r="E49" i="19" s="1"/>
  <c r="AP77" i="9"/>
  <c r="E77" i="9" s="1"/>
  <c r="AL66" i="9"/>
  <c r="E66" i="9" s="1"/>
  <c r="AP78" i="19" l="1"/>
  <c r="E78" i="19" s="1"/>
  <c r="AT70" i="9"/>
  <c r="E70" i="9" s="1"/>
  <c r="AT69" i="9"/>
  <c r="E69" i="9" s="1"/>
  <c r="AL69" i="10"/>
  <c r="AL70" i="10"/>
  <c r="AD65" i="10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AB5" i="10" l="1"/>
  <c r="D4" i="12"/>
  <c r="E4" i="12"/>
  <c r="F4" i="12"/>
  <c r="G4" i="12"/>
  <c r="H4" i="12"/>
  <c r="I4" i="12"/>
  <c r="J4" i="12"/>
  <c r="K4" i="12"/>
  <c r="L4" i="12"/>
  <c r="M4" i="12"/>
  <c r="N4" i="12"/>
  <c r="O4" i="12"/>
  <c r="D5" i="12"/>
  <c r="E5" i="12"/>
  <c r="F5" i="12"/>
  <c r="G5" i="12"/>
  <c r="H5" i="12"/>
  <c r="I5" i="12"/>
  <c r="J5" i="12"/>
  <c r="K5" i="12"/>
  <c r="L5" i="12"/>
  <c r="M5" i="12"/>
  <c r="N5" i="12"/>
  <c r="O5" i="12"/>
  <c r="D6" i="12"/>
  <c r="E6" i="12"/>
  <c r="F6" i="12"/>
  <c r="G6" i="12"/>
  <c r="H6" i="12"/>
  <c r="I6" i="12"/>
  <c r="J6" i="12"/>
  <c r="K6" i="12"/>
  <c r="L6" i="12"/>
  <c r="M6" i="12"/>
  <c r="N6" i="12"/>
  <c r="O6" i="12"/>
  <c r="D7" i="12"/>
  <c r="E7" i="12"/>
  <c r="F7" i="12"/>
  <c r="G7" i="12"/>
  <c r="H7" i="12"/>
  <c r="I7" i="12"/>
  <c r="J7" i="12"/>
  <c r="K7" i="12"/>
  <c r="L7" i="12"/>
  <c r="M7" i="12"/>
  <c r="N7" i="12"/>
  <c r="AV4" i="9" s="1"/>
  <c r="O7" i="12"/>
  <c r="D8" i="12"/>
  <c r="E8" i="12"/>
  <c r="F8" i="12"/>
  <c r="G8" i="12"/>
  <c r="H8" i="12"/>
  <c r="I8" i="12"/>
  <c r="J8" i="12"/>
  <c r="K8" i="12"/>
  <c r="L8" i="12"/>
  <c r="M8" i="12"/>
  <c r="N8" i="12"/>
  <c r="AV5" i="9" s="1"/>
  <c r="O8" i="12"/>
  <c r="D9" i="12"/>
  <c r="E9" i="12"/>
  <c r="F9" i="12"/>
  <c r="AF6" i="9" s="1"/>
  <c r="AH6" i="9" s="1"/>
  <c r="AG8" i="9" s="1"/>
  <c r="G9" i="12"/>
  <c r="H9" i="12"/>
  <c r="I9" i="12"/>
  <c r="J9" i="12"/>
  <c r="AZ6" i="9" s="1"/>
  <c r="K9" i="12"/>
  <c r="AJ6" i="9" s="1"/>
  <c r="L9" i="12"/>
  <c r="M9" i="12"/>
  <c r="N9" i="12"/>
  <c r="AV6" i="9" s="1"/>
  <c r="O9" i="12"/>
  <c r="D10" i="12"/>
  <c r="E10" i="12"/>
  <c r="F10" i="12"/>
  <c r="AF4" i="19" s="1"/>
  <c r="AH4" i="19" s="1"/>
  <c r="G10" i="12"/>
  <c r="H10" i="12"/>
  <c r="I10" i="12"/>
  <c r="J10" i="12"/>
  <c r="K10" i="12"/>
  <c r="L10" i="12"/>
  <c r="M10" i="12"/>
  <c r="N10" i="12"/>
  <c r="AV4" i="19" s="1"/>
  <c r="O10" i="12"/>
  <c r="D11" i="12"/>
  <c r="E11" i="12"/>
  <c r="F11" i="12"/>
  <c r="AF5" i="19" s="1"/>
  <c r="AH5" i="19" s="1"/>
  <c r="G11" i="12"/>
  <c r="H11" i="12"/>
  <c r="I11" i="12"/>
  <c r="J11" i="12"/>
  <c r="K11" i="12"/>
  <c r="L11" i="12"/>
  <c r="M11" i="12"/>
  <c r="N11" i="12"/>
  <c r="AV5" i="19" s="1"/>
  <c r="O11" i="12"/>
  <c r="D12" i="12"/>
  <c r="E12" i="12"/>
  <c r="F12" i="12"/>
  <c r="AF6" i="19" s="1"/>
  <c r="AH6" i="19" s="1"/>
  <c r="G12" i="12"/>
  <c r="H12" i="12"/>
  <c r="I12" i="12"/>
  <c r="J12" i="12"/>
  <c r="K12" i="12"/>
  <c r="L12" i="12"/>
  <c r="M12" i="12"/>
  <c r="N12" i="12"/>
  <c r="AV6" i="19" s="1"/>
  <c r="O12" i="12"/>
  <c r="C5" i="12"/>
  <c r="C6" i="12"/>
  <c r="C7" i="12"/>
  <c r="C8" i="12"/>
  <c r="C9" i="12"/>
  <c r="C10" i="12"/>
  <c r="C11" i="12"/>
  <c r="C12" i="12"/>
  <c r="C4" i="12"/>
  <c r="AG8" i="19" l="1"/>
  <c r="Q24" i="12"/>
  <c r="Q23" i="12"/>
  <c r="Q22" i="12"/>
  <c r="Q21" i="12"/>
  <c r="Q20" i="12"/>
  <c r="Q19" i="12"/>
  <c r="Q18" i="12"/>
  <c r="Q17" i="12"/>
  <c r="Q16" i="12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C31" i="13"/>
  <c r="E31" i="13"/>
  <c r="J31" i="2" s="1"/>
  <c r="C32" i="13"/>
  <c r="E32" i="13"/>
  <c r="J32" i="2" s="1"/>
  <c r="C33" i="13"/>
  <c r="E33" i="13"/>
  <c r="J33" i="2" s="1"/>
  <c r="C34" i="13"/>
  <c r="E34" i="13"/>
  <c r="J34" i="2" s="1"/>
  <c r="C35" i="13"/>
  <c r="E35" i="13"/>
  <c r="J35" i="2" s="1"/>
  <c r="C36" i="13"/>
  <c r="E36" i="13"/>
  <c r="J36" i="2" s="1"/>
  <c r="C37" i="13"/>
  <c r="E37" i="13"/>
  <c r="J37" i="2" s="1"/>
  <c r="C38" i="13"/>
  <c r="E38" i="13"/>
  <c r="J38" i="2" s="1"/>
  <c r="C39" i="13"/>
  <c r="E39" i="13"/>
  <c r="J39" i="2" s="1"/>
  <c r="C40" i="13"/>
  <c r="E40" i="13"/>
  <c r="C41" i="13"/>
  <c r="E41" i="13"/>
  <c r="J41" i="2" s="1"/>
  <c r="C42" i="13"/>
  <c r="E42" i="13"/>
  <c r="J42" i="2" s="1"/>
  <c r="C43" i="13"/>
  <c r="E43" i="13"/>
  <c r="J43" i="2" s="1"/>
  <c r="C44" i="13"/>
  <c r="E44" i="13"/>
  <c r="J44" i="2" s="1"/>
  <c r="C45" i="13"/>
  <c r="E45" i="13"/>
  <c r="J45" i="2" s="1"/>
  <c r="C46" i="13"/>
  <c r="E46" i="13"/>
  <c r="J46" i="2" s="1"/>
  <c r="C47" i="13"/>
  <c r="E47" i="13"/>
  <c r="C48" i="13"/>
  <c r="E48" i="13"/>
  <c r="J48" i="2" s="1"/>
  <c r="C49" i="13"/>
  <c r="E49" i="13"/>
  <c r="C50" i="13"/>
  <c r="E50" i="13"/>
  <c r="J50" i="2" s="1"/>
  <c r="C51" i="13"/>
  <c r="E51" i="13"/>
  <c r="J51" i="2" s="1"/>
  <c r="C52" i="13"/>
  <c r="E52" i="13"/>
  <c r="J52" i="2" s="1"/>
  <c r="C53" i="13"/>
  <c r="E53" i="13"/>
  <c r="J53" i="2" s="1"/>
  <c r="C54" i="13"/>
  <c r="E54" i="13"/>
  <c r="J54" i="2" s="1"/>
  <c r="C55" i="13"/>
  <c r="E55" i="13"/>
  <c r="J55" i="2" s="1"/>
  <c r="C56" i="13"/>
  <c r="E56" i="13"/>
  <c r="J56" i="2" s="1"/>
  <c r="C57" i="13"/>
  <c r="E57" i="13"/>
  <c r="J57" i="2" s="1"/>
  <c r="C58" i="13"/>
  <c r="E58" i="13"/>
  <c r="J58" i="2" s="1"/>
  <c r="C59" i="13"/>
  <c r="E59" i="13"/>
  <c r="C60" i="13"/>
  <c r="E60" i="13"/>
  <c r="J60" i="2" s="1"/>
  <c r="C61" i="13"/>
  <c r="E61" i="13"/>
  <c r="J61" i="2" s="1"/>
  <c r="C62" i="13"/>
  <c r="E62" i="13"/>
  <c r="J62" i="2" s="1"/>
  <c r="C63" i="13"/>
  <c r="E63" i="13"/>
  <c r="C64" i="13"/>
  <c r="E64" i="13"/>
  <c r="J64" i="2" s="1"/>
  <c r="C65" i="13"/>
  <c r="E65" i="13"/>
  <c r="J65" i="2" s="1"/>
  <c r="C66" i="13"/>
  <c r="E66" i="13"/>
  <c r="J66" i="2" s="1"/>
  <c r="C67" i="13"/>
  <c r="E67" i="13"/>
  <c r="J67" i="2" s="1"/>
  <c r="C68" i="13"/>
  <c r="E68" i="13"/>
  <c r="J68" i="2" s="1"/>
  <c r="C69" i="13"/>
  <c r="E69" i="13"/>
  <c r="J69" i="2" s="1"/>
  <c r="C70" i="13"/>
  <c r="E70" i="13"/>
  <c r="J70" i="2" s="1"/>
  <c r="C71" i="13"/>
  <c r="E71" i="13"/>
  <c r="C72" i="13"/>
  <c r="E72" i="13"/>
  <c r="J72" i="2" s="1"/>
  <c r="C39" i="9"/>
  <c r="H31" i="2"/>
  <c r="C40" i="9"/>
  <c r="H32" i="2"/>
  <c r="C41" i="9"/>
  <c r="H33" i="2"/>
  <c r="C42" i="9"/>
  <c r="H34" i="2"/>
  <c r="C43" i="9"/>
  <c r="H35" i="2"/>
  <c r="C44" i="9"/>
  <c r="H36" i="2"/>
  <c r="C45" i="9"/>
  <c r="H37" i="2"/>
  <c r="C46" i="9"/>
  <c r="H38" i="2"/>
  <c r="C47" i="9"/>
  <c r="H39" i="2"/>
  <c r="C48" i="9"/>
  <c r="H40" i="2"/>
  <c r="C49" i="9"/>
  <c r="H41" i="2"/>
  <c r="C50" i="9"/>
  <c r="H42" i="2"/>
  <c r="C51" i="9"/>
  <c r="H43" i="2"/>
  <c r="C52" i="9"/>
  <c r="H44" i="2"/>
  <c r="C53" i="9"/>
  <c r="H45" i="2"/>
  <c r="C54" i="9"/>
  <c r="H46" i="2"/>
  <c r="C55" i="9"/>
  <c r="H47" i="2"/>
  <c r="C56" i="9"/>
  <c r="H48" i="2"/>
  <c r="C57" i="9"/>
  <c r="H49" i="2"/>
  <c r="C58" i="9"/>
  <c r="H50" i="2"/>
  <c r="C59" i="9"/>
  <c r="H51" i="2"/>
  <c r="C60" i="9"/>
  <c r="H52" i="2"/>
  <c r="C61" i="9"/>
  <c r="H53" i="2"/>
  <c r="C62" i="9"/>
  <c r="H54" i="2"/>
  <c r="C63" i="9"/>
  <c r="H55" i="2"/>
  <c r="C64" i="9"/>
  <c r="H56" i="2"/>
  <c r="C65" i="9"/>
  <c r="H57" i="2"/>
  <c r="C66" i="9"/>
  <c r="H58" i="2"/>
  <c r="C67" i="9"/>
  <c r="H59" i="2"/>
  <c r="C68" i="9"/>
  <c r="H60" i="2"/>
  <c r="C69" i="9"/>
  <c r="H61" i="2"/>
  <c r="C70" i="9"/>
  <c r="H62" i="2"/>
  <c r="C71" i="9"/>
  <c r="H63" i="2"/>
  <c r="C72" i="9"/>
  <c r="H64" i="2"/>
  <c r="C73" i="9"/>
  <c r="H65" i="2"/>
  <c r="C74" i="9"/>
  <c r="H66" i="2"/>
  <c r="C75" i="9"/>
  <c r="H67" i="2"/>
  <c r="C76" i="9"/>
  <c r="H68" i="2"/>
  <c r="C77" i="9"/>
  <c r="H69" i="2"/>
  <c r="C78" i="9"/>
  <c r="H70" i="2"/>
  <c r="C79" i="9"/>
  <c r="H71" i="2"/>
  <c r="C80" i="9"/>
  <c r="H72" i="2"/>
  <c r="B39" i="19"/>
  <c r="C39" i="19"/>
  <c r="I31" i="2"/>
  <c r="B40" i="19"/>
  <c r="C40" i="19"/>
  <c r="I32" i="2"/>
  <c r="B41" i="19"/>
  <c r="C41" i="19"/>
  <c r="I33" i="2"/>
  <c r="B42" i="19"/>
  <c r="C42" i="19"/>
  <c r="I34" i="2"/>
  <c r="B43" i="19"/>
  <c r="C43" i="19"/>
  <c r="I35" i="2"/>
  <c r="B44" i="19"/>
  <c r="C44" i="19"/>
  <c r="I36" i="2"/>
  <c r="B45" i="19"/>
  <c r="C45" i="19"/>
  <c r="I37" i="2"/>
  <c r="B46" i="19"/>
  <c r="C46" i="19"/>
  <c r="I38" i="2"/>
  <c r="B47" i="19"/>
  <c r="C47" i="19"/>
  <c r="I39" i="2"/>
  <c r="B48" i="19"/>
  <c r="C48" i="19"/>
  <c r="I40" i="2"/>
  <c r="B49" i="19"/>
  <c r="C49" i="19"/>
  <c r="I41" i="2"/>
  <c r="B50" i="19"/>
  <c r="C50" i="19"/>
  <c r="B51" i="19"/>
  <c r="C51" i="19"/>
  <c r="I43" i="2"/>
  <c r="B52" i="19"/>
  <c r="C52" i="19"/>
  <c r="I44" i="2"/>
  <c r="B53" i="19"/>
  <c r="C53" i="19"/>
  <c r="I45" i="2"/>
  <c r="B54" i="19"/>
  <c r="C54" i="19"/>
  <c r="I46" i="2"/>
  <c r="B55" i="19"/>
  <c r="C55" i="19"/>
  <c r="I47" i="2"/>
  <c r="B56" i="19"/>
  <c r="C56" i="19"/>
  <c r="I48" i="2"/>
  <c r="B57" i="19"/>
  <c r="C57" i="19"/>
  <c r="I49" i="2"/>
  <c r="B58" i="19"/>
  <c r="C58" i="19"/>
  <c r="I50" i="2"/>
  <c r="B59" i="19"/>
  <c r="C59" i="19"/>
  <c r="I51" i="2"/>
  <c r="B60" i="19"/>
  <c r="C60" i="19"/>
  <c r="I52" i="2"/>
  <c r="B61" i="19"/>
  <c r="C61" i="19"/>
  <c r="I53" i="2"/>
  <c r="B62" i="19"/>
  <c r="C62" i="19"/>
  <c r="I54" i="2"/>
  <c r="B63" i="19"/>
  <c r="C63" i="19"/>
  <c r="I55" i="2"/>
  <c r="B64" i="19"/>
  <c r="C64" i="19"/>
  <c r="I56" i="2"/>
  <c r="B65" i="19"/>
  <c r="C65" i="19"/>
  <c r="I57" i="2"/>
  <c r="B66" i="19"/>
  <c r="C66" i="19"/>
  <c r="I58" i="2"/>
  <c r="B67" i="19"/>
  <c r="C67" i="19"/>
  <c r="I59" i="2"/>
  <c r="B68" i="19"/>
  <c r="C68" i="19"/>
  <c r="I60" i="2"/>
  <c r="B69" i="19"/>
  <c r="C69" i="19"/>
  <c r="I61" i="2"/>
  <c r="B70" i="19"/>
  <c r="C70" i="19"/>
  <c r="I62" i="2"/>
  <c r="B71" i="19"/>
  <c r="C71" i="19"/>
  <c r="I63" i="2"/>
  <c r="B72" i="19"/>
  <c r="C72" i="19"/>
  <c r="I64" i="2"/>
  <c r="B73" i="19"/>
  <c r="C73" i="19"/>
  <c r="I65" i="2"/>
  <c r="B74" i="19"/>
  <c r="C74" i="19"/>
  <c r="I66" i="2"/>
  <c r="B75" i="19"/>
  <c r="C75" i="19"/>
  <c r="I67" i="2"/>
  <c r="B76" i="19"/>
  <c r="C76" i="19"/>
  <c r="I68" i="2"/>
  <c r="B77" i="19"/>
  <c r="C77" i="19"/>
  <c r="I69" i="2"/>
  <c r="B78" i="19"/>
  <c r="C78" i="19"/>
  <c r="I70" i="2"/>
  <c r="B79" i="19"/>
  <c r="C79" i="19"/>
  <c r="I71" i="2"/>
  <c r="B80" i="19"/>
  <c r="C80" i="19"/>
  <c r="I72" i="2"/>
  <c r="C39" i="10"/>
  <c r="E39" i="10"/>
  <c r="G31" i="2" s="1"/>
  <c r="C40" i="10"/>
  <c r="E40" i="10"/>
  <c r="C41" i="10"/>
  <c r="E41" i="10"/>
  <c r="G33" i="2" s="1"/>
  <c r="C42" i="10"/>
  <c r="E42" i="10"/>
  <c r="G34" i="2" s="1"/>
  <c r="C43" i="10"/>
  <c r="E43" i="10"/>
  <c r="G35" i="2" s="1"/>
  <c r="C44" i="10"/>
  <c r="E44" i="10"/>
  <c r="G36" i="2" s="1"/>
  <c r="C45" i="10"/>
  <c r="E45" i="10"/>
  <c r="G37" i="2" s="1"/>
  <c r="C46" i="10"/>
  <c r="E46" i="10"/>
  <c r="G38" i="2" s="1"/>
  <c r="C47" i="10"/>
  <c r="E47" i="10"/>
  <c r="G39" i="2" s="1"/>
  <c r="C48" i="10"/>
  <c r="E48" i="10"/>
  <c r="G40" i="2" s="1"/>
  <c r="C49" i="10"/>
  <c r="E49" i="10"/>
  <c r="G41" i="2" s="1"/>
  <c r="C50" i="10"/>
  <c r="E50" i="10"/>
  <c r="G42" i="2" s="1"/>
  <c r="C51" i="10"/>
  <c r="E51" i="10"/>
  <c r="G43" i="2" s="1"/>
  <c r="C52" i="10"/>
  <c r="E52" i="10"/>
  <c r="G44" i="2" s="1"/>
  <c r="C53" i="10"/>
  <c r="E53" i="10"/>
  <c r="G45" i="2" s="1"/>
  <c r="C54" i="10"/>
  <c r="E54" i="10"/>
  <c r="G46" i="2" s="1"/>
  <c r="C55" i="10"/>
  <c r="E55" i="10"/>
  <c r="G47" i="2" s="1"/>
  <c r="C56" i="10"/>
  <c r="E56" i="10"/>
  <c r="G48" i="2" s="1"/>
  <c r="C57" i="10"/>
  <c r="E57" i="10"/>
  <c r="G49" i="2" s="1"/>
  <c r="C58" i="10"/>
  <c r="E58" i="10"/>
  <c r="G50" i="2" s="1"/>
  <c r="C59" i="10"/>
  <c r="E59" i="10"/>
  <c r="G51" i="2" s="1"/>
  <c r="C60" i="10"/>
  <c r="E60" i="10"/>
  <c r="G52" i="2" s="1"/>
  <c r="C61" i="10"/>
  <c r="E61" i="10"/>
  <c r="G53" i="2" s="1"/>
  <c r="C62" i="10"/>
  <c r="E62" i="10"/>
  <c r="G54" i="2" s="1"/>
  <c r="C63" i="10"/>
  <c r="E63" i="10"/>
  <c r="G55" i="2" s="1"/>
  <c r="C64" i="10"/>
  <c r="E64" i="10"/>
  <c r="C65" i="10"/>
  <c r="E65" i="10"/>
  <c r="G57" i="2" s="1"/>
  <c r="C66" i="10"/>
  <c r="E66" i="10"/>
  <c r="G58" i="2" s="1"/>
  <c r="C67" i="10"/>
  <c r="E67" i="10"/>
  <c r="G59" i="2" s="1"/>
  <c r="C68" i="10"/>
  <c r="E68" i="10"/>
  <c r="G60" i="2" s="1"/>
  <c r="C69" i="10"/>
  <c r="E69" i="10"/>
  <c r="G61" i="2" s="1"/>
  <c r="C70" i="10"/>
  <c r="E70" i="10"/>
  <c r="G62" i="2" s="1"/>
  <c r="C71" i="10"/>
  <c r="E71" i="10"/>
  <c r="G63" i="2" s="1"/>
  <c r="C72" i="10"/>
  <c r="E72" i="10"/>
  <c r="G64" i="2" s="1"/>
  <c r="C73" i="10"/>
  <c r="E73" i="10"/>
  <c r="G65" i="2" s="1"/>
  <c r="C74" i="10"/>
  <c r="E74" i="10"/>
  <c r="G66" i="2" s="1"/>
  <c r="C75" i="10"/>
  <c r="E75" i="10"/>
  <c r="G67" i="2" s="1"/>
  <c r="C76" i="10"/>
  <c r="E76" i="10"/>
  <c r="G68" i="2" s="1"/>
  <c r="C77" i="10"/>
  <c r="E77" i="10"/>
  <c r="G69" i="2" s="1"/>
  <c r="C78" i="10"/>
  <c r="E78" i="10"/>
  <c r="G70" i="2" s="1"/>
  <c r="C79" i="10"/>
  <c r="E79" i="10"/>
  <c r="G71" i="2" s="1"/>
  <c r="C80" i="10"/>
  <c r="E80" i="10"/>
  <c r="G72" i="2"/>
  <c r="F72" i="2"/>
  <c r="D80" i="9" s="1"/>
  <c r="J71" i="2"/>
  <c r="F71" i="2"/>
  <c r="D79" i="9" s="1"/>
  <c r="F70" i="2"/>
  <c r="D78" i="9" s="1"/>
  <c r="F69" i="2"/>
  <c r="D77" i="9" s="1"/>
  <c r="F68" i="2"/>
  <c r="D76" i="9" s="1"/>
  <c r="F67" i="2"/>
  <c r="D75" i="9" s="1"/>
  <c r="F66" i="2"/>
  <c r="D66" i="13" s="1"/>
  <c r="F65" i="2"/>
  <c r="D73" i="10" s="1"/>
  <c r="F64" i="2"/>
  <c r="D72" i="9" s="1"/>
  <c r="J63" i="2"/>
  <c r="F63" i="2"/>
  <c r="D71" i="10" s="1"/>
  <c r="F62" i="2"/>
  <c r="D62" i="13" s="1"/>
  <c r="F61" i="2"/>
  <c r="D61" i="13" s="1"/>
  <c r="F60" i="2"/>
  <c r="D60" i="13" s="1"/>
  <c r="J59" i="2"/>
  <c r="F59" i="2"/>
  <c r="D59" i="13" s="1"/>
  <c r="F58" i="2"/>
  <c r="D66" i="10" s="1"/>
  <c r="F57" i="2"/>
  <c r="D57" i="13" s="1"/>
  <c r="G56" i="2"/>
  <c r="F56" i="2"/>
  <c r="D64" i="9" s="1"/>
  <c r="F55" i="2"/>
  <c r="D63" i="9" s="1"/>
  <c r="F54" i="2"/>
  <c r="D54" i="13" s="1"/>
  <c r="F53" i="2"/>
  <c r="D53" i="13" s="1"/>
  <c r="F52" i="2"/>
  <c r="D52" i="13" s="1"/>
  <c r="F51" i="2"/>
  <c r="D59" i="9" s="1"/>
  <c r="F50" i="2"/>
  <c r="D50" i="13" s="1"/>
  <c r="J49" i="2"/>
  <c r="F49" i="2"/>
  <c r="D57" i="19" s="1"/>
  <c r="F48" i="2"/>
  <c r="D48" i="13" s="1"/>
  <c r="J47" i="2"/>
  <c r="F47" i="2"/>
  <c r="D47" i="13" s="1"/>
  <c r="F46" i="2"/>
  <c r="D54" i="19" s="1"/>
  <c r="F45" i="2"/>
  <c r="D45" i="13" s="1"/>
  <c r="F44" i="2"/>
  <c r="D52" i="9" s="1"/>
  <c r="F43" i="2"/>
  <c r="D51" i="10" s="1"/>
  <c r="I42" i="2"/>
  <c r="F42" i="2"/>
  <c r="D50" i="9" s="1"/>
  <c r="F41" i="2"/>
  <c r="D49" i="10" s="1"/>
  <c r="J40" i="2"/>
  <c r="F40" i="2"/>
  <c r="D40" i="13" s="1"/>
  <c r="F39" i="2"/>
  <c r="D47" i="19" s="1"/>
  <c r="F38" i="2"/>
  <c r="D46" i="19" s="1"/>
  <c r="F37" i="2"/>
  <c r="D45" i="10" s="1"/>
  <c r="F36" i="2"/>
  <c r="D36" i="13" s="1"/>
  <c r="F35" i="2"/>
  <c r="D43" i="9" s="1"/>
  <c r="F34" i="2"/>
  <c r="D34" i="13" s="1"/>
  <c r="F33" i="2"/>
  <c r="D33" i="13" s="1"/>
  <c r="G32" i="2"/>
  <c r="F32" i="2"/>
  <c r="D40" i="9" s="1"/>
  <c r="F31" i="2"/>
  <c r="D39" i="10" s="1"/>
  <c r="J7" i="2"/>
  <c r="J8" i="2"/>
  <c r="J11" i="2"/>
  <c r="J15" i="2"/>
  <c r="J17" i="2"/>
  <c r="E4" i="13"/>
  <c r="J4" i="2" s="1"/>
  <c r="E5" i="13"/>
  <c r="J5" i="2" s="1"/>
  <c r="E6" i="13"/>
  <c r="J6" i="2" s="1"/>
  <c r="E7" i="13"/>
  <c r="E8" i="13"/>
  <c r="E9" i="13"/>
  <c r="J9" i="2" s="1"/>
  <c r="E10" i="13"/>
  <c r="J10" i="2" s="1"/>
  <c r="E11" i="13"/>
  <c r="E12" i="13"/>
  <c r="J12" i="2" s="1"/>
  <c r="E13" i="13"/>
  <c r="J13" i="2" s="1"/>
  <c r="E14" i="13"/>
  <c r="J14" i="2" s="1"/>
  <c r="E15" i="13"/>
  <c r="E16" i="13"/>
  <c r="J16" i="2" s="1"/>
  <c r="E17" i="13"/>
  <c r="E18" i="13"/>
  <c r="J18" i="2" s="1"/>
  <c r="E19" i="13"/>
  <c r="J19" i="2" s="1"/>
  <c r="E20" i="13"/>
  <c r="J20" i="2" s="1"/>
  <c r="E21" i="13"/>
  <c r="J21" i="2" s="1"/>
  <c r="E22" i="13"/>
  <c r="J22" i="2" s="1"/>
  <c r="E23" i="13"/>
  <c r="J23" i="2" s="1"/>
  <c r="E24" i="13"/>
  <c r="J24" i="2" s="1"/>
  <c r="E25" i="13"/>
  <c r="J25" i="2" s="1"/>
  <c r="E26" i="13"/>
  <c r="J26" i="2" s="1"/>
  <c r="E27" i="13"/>
  <c r="J27" i="2" s="1"/>
  <c r="E28" i="13"/>
  <c r="J28" i="2" s="1"/>
  <c r="E29" i="13"/>
  <c r="J29" i="2" s="1"/>
  <c r="E30" i="13"/>
  <c r="J30" i="2" s="1"/>
  <c r="E3" i="13"/>
  <c r="J3" i="2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" i="2"/>
  <c r="E12" i="10"/>
  <c r="G4" i="2" s="1"/>
  <c r="E13" i="10"/>
  <c r="G5" i="2" s="1"/>
  <c r="E14" i="10"/>
  <c r="G6" i="2" s="1"/>
  <c r="E15" i="10"/>
  <c r="G7" i="2" s="1"/>
  <c r="E16" i="10"/>
  <c r="G8" i="2" s="1"/>
  <c r="E17" i="10"/>
  <c r="G9" i="2" s="1"/>
  <c r="E18" i="10"/>
  <c r="G10" i="2" s="1"/>
  <c r="E19" i="10"/>
  <c r="G11" i="2" s="1"/>
  <c r="E20" i="10"/>
  <c r="G12" i="2" s="1"/>
  <c r="E21" i="10"/>
  <c r="G13" i="2" s="1"/>
  <c r="E22" i="10"/>
  <c r="G14" i="2" s="1"/>
  <c r="E23" i="10"/>
  <c r="G15" i="2" s="1"/>
  <c r="E24" i="10"/>
  <c r="G16" i="2" s="1"/>
  <c r="E25" i="10"/>
  <c r="G17" i="2" s="1"/>
  <c r="E26" i="10"/>
  <c r="G18" i="2" s="1"/>
  <c r="E27" i="10"/>
  <c r="G19" i="2" s="1"/>
  <c r="E28" i="10"/>
  <c r="G20" i="2" s="1"/>
  <c r="E29" i="10"/>
  <c r="G21" i="2" s="1"/>
  <c r="E30" i="10"/>
  <c r="G22" i="2" s="1"/>
  <c r="E31" i="10"/>
  <c r="G23" i="2" s="1"/>
  <c r="E32" i="10"/>
  <c r="G24" i="2" s="1"/>
  <c r="E33" i="10"/>
  <c r="G25" i="2" s="1"/>
  <c r="E34" i="10"/>
  <c r="G26" i="2" s="1"/>
  <c r="E35" i="10"/>
  <c r="G27" i="2" s="1"/>
  <c r="E36" i="10"/>
  <c r="G28" i="2" s="1"/>
  <c r="E37" i="10"/>
  <c r="G29" i="2" s="1"/>
  <c r="E38" i="10"/>
  <c r="G30" i="2" s="1"/>
  <c r="E11" i="10"/>
  <c r="G3" i="2" s="1"/>
  <c r="D61" i="10" l="1"/>
  <c r="D59" i="19"/>
  <c r="D42" i="19"/>
  <c r="D77" i="19"/>
  <c r="D57" i="10"/>
  <c r="D74" i="9"/>
  <c r="D55" i="10"/>
  <c r="D80" i="19"/>
  <c r="D45" i="19"/>
  <c r="D41" i="19"/>
  <c r="D70" i="10"/>
  <c r="D42" i="10"/>
  <c r="D69" i="13"/>
  <c r="D67" i="10"/>
  <c r="D39" i="19"/>
  <c r="D43" i="13"/>
  <c r="D47" i="10"/>
  <c r="D54" i="9"/>
  <c r="D39" i="9"/>
  <c r="D77" i="10"/>
  <c r="D58" i="9"/>
  <c r="D72" i="13"/>
  <c r="D46" i="13"/>
  <c r="D39" i="13"/>
  <c r="D46" i="10"/>
  <c r="D66" i="19"/>
  <c r="D64" i="13"/>
  <c r="D49" i="13"/>
  <c r="D42" i="13"/>
  <c r="D59" i="10"/>
  <c r="D50" i="10"/>
  <c r="D51" i="19"/>
  <c r="D61" i="9"/>
  <c r="D47" i="9"/>
  <c r="D42" i="9"/>
  <c r="D67" i="9"/>
  <c r="D57" i="9"/>
  <c r="D31" i="13"/>
  <c r="D54" i="10"/>
  <c r="D72" i="19"/>
  <c r="D61" i="19"/>
  <c r="D51" i="9"/>
  <c r="D58" i="10"/>
  <c r="D68" i="19"/>
  <c r="D46" i="9"/>
  <c r="D51" i="13"/>
  <c r="D37" i="13"/>
  <c r="D75" i="19"/>
  <c r="D50" i="19"/>
  <c r="D70" i="9"/>
  <c r="D55" i="9"/>
  <c r="D58" i="13"/>
  <c r="D75" i="10"/>
  <c r="D67" i="13"/>
  <c r="D74" i="10"/>
  <c r="D74" i="19"/>
  <c r="D71" i="9"/>
  <c r="D71" i="19"/>
  <c r="D63" i="13"/>
  <c r="D66" i="9"/>
  <c r="D63" i="19"/>
  <c r="D55" i="13"/>
  <c r="D63" i="10"/>
  <c r="D69" i="10"/>
  <c r="D41" i="10"/>
  <c r="D73" i="9"/>
  <c r="D69" i="9"/>
  <c r="D65" i="9"/>
  <c r="D53" i="9"/>
  <c r="D49" i="9"/>
  <c r="D45" i="9"/>
  <c r="D41" i="9"/>
  <c r="D65" i="19"/>
  <c r="D62" i="19"/>
  <c r="D56" i="19"/>
  <c r="D53" i="19"/>
  <c r="D65" i="10"/>
  <c r="D79" i="19"/>
  <c r="D76" i="19"/>
  <c r="D73" i="19"/>
  <c r="D70" i="19"/>
  <c r="D67" i="19"/>
  <c r="D64" i="19"/>
  <c r="D58" i="19"/>
  <c r="D55" i="19"/>
  <c r="D52" i="19"/>
  <c r="D49" i="19"/>
  <c r="D43" i="19"/>
  <c r="D40" i="19"/>
  <c r="D71" i="13"/>
  <c r="D68" i="13"/>
  <c r="D65" i="13"/>
  <c r="D56" i="13"/>
  <c r="D44" i="13"/>
  <c r="D41" i="13"/>
  <c r="D38" i="13"/>
  <c r="D35" i="13"/>
  <c r="D32" i="13"/>
  <c r="D53" i="10"/>
  <c r="D62" i="10"/>
  <c r="D44" i="19"/>
  <c r="D80" i="10"/>
  <c r="D76" i="10"/>
  <c r="D72" i="10"/>
  <c r="D68" i="10"/>
  <c r="D64" i="10"/>
  <c r="D60" i="10"/>
  <c r="D56" i="10"/>
  <c r="D52" i="10"/>
  <c r="D48" i="10"/>
  <c r="D44" i="10"/>
  <c r="D40" i="10"/>
  <c r="D68" i="9"/>
  <c r="D60" i="9"/>
  <c r="D56" i="9"/>
  <c r="D48" i="9"/>
  <c r="D44" i="9"/>
  <c r="D78" i="19"/>
  <c r="D69" i="19"/>
  <c r="D60" i="19"/>
  <c r="D48" i="19"/>
  <c r="D70" i="13"/>
  <c r="D79" i="10"/>
  <c r="D43" i="10"/>
  <c r="D78" i="10"/>
  <c r="D62" i="9"/>
  <c r="K55" i="2"/>
  <c r="F63" i="9" s="1"/>
  <c r="K31" i="2"/>
  <c r="F39" i="19" s="1"/>
  <c r="K57" i="2"/>
  <c r="F65" i="19" s="1"/>
  <c r="K45" i="2"/>
  <c r="K33" i="2"/>
  <c r="F41" i="19" s="1"/>
  <c r="K35" i="2"/>
  <c r="F43" i="10" s="1"/>
  <c r="K43" i="2"/>
  <c r="F43" i="13" s="1"/>
  <c r="K51" i="2"/>
  <c r="F51" i="13" s="1"/>
  <c r="K46" i="2"/>
  <c r="F46" i="13" s="1"/>
  <c r="K36" i="2"/>
  <c r="F36" i="13" s="1"/>
  <c r="K41" i="2"/>
  <c r="F41" i="13" s="1"/>
  <c r="K58" i="2"/>
  <c r="K72" i="2"/>
  <c r="F72" i="13" s="1"/>
  <c r="K34" i="2"/>
  <c r="K62" i="2"/>
  <c r="K53" i="2"/>
  <c r="K47" i="2"/>
  <c r="K39" i="2"/>
  <c r="K49" i="2"/>
  <c r="K37" i="2"/>
  <c r="K66" i="2"/>
  <c r="K38" i="2"/>
  <c r="K50" i="2"/>
  <c r="K69" i="2"/>
  <c r="K70" i="2"/>
  <c r="K60" i="2"/>
  <c r="K54" i="2"/>
  <c r="K42" i="2"/>
  <c r="K64" i="2"/>
  <c r="K68" i="2"/>
  <c r="K40" i="2"/>
  <c r="K59" i="2"/>
  <c r="K71" i="2"/>
  <c r="K32" i="2"/>
  <c r="K56" i="2"/>
  <c r="K67" i="2"/>
  <c r="K52" i="2"/>
  <c r="K65" i="2"/>
  <c r="K48" i="2"/>
  <c r="K63" i="2"/>
  <c r="K44" i="2"/>
  <c r="K61" i="2"/>
  <c r="F63" i="19" l="1"/>
  <c r="F80" i="10"/>
  <c r="F59" i="10"/>
  <c r="F56" i="9"/>
  <c r="F48" i="13"/>
  <c r="F53" i="9"/>
  <c r="F45" i="13"/>
  <c r="F47" i="9"/>
  <c r="F39" i="13"/>
  <c r="F55" i="9"/>
  <c r="F47" i="13"/>
  <c r="F65" i="10"/>
  <c r="F41" i="9"/>
  <c r="F33" i="13"/>
  <c r="F50" i="9"/>
  <c r="F42" i="13"/>
  <c r="F79" i="9"/>
  <c r="F71" i="13"/>
  <c r="F67" i="9"/>
  <c r="F59" i="13"/>
  <c r="F60" i="9"/>
  <c r="F52" i="13"/>
  <c r="F57" i="9"/>
  <c r="F49" i="13"/>
  <c r="F41" i="10"/>
  <c r="F53" i="19"/>
  <c r="F52" i="9"/>
  <c r="F44" i="13"/>
  <c r="F64" i="9"/>
  <c r="F56" i="13"/>
  <c r="F72" i="9"/>
  <c r="F64" i="13"/>
  <c r="F58" i="9"/>
  <c r="F50" i="13"/>
  <c r="F66" i="19"/>
  <c r="F58" i="13"/>
  <c r="F48" i="9"/>
  <c r="F40" i="13"/>
  <c r="F68" i="9"/>
  <c r="F60" i="13"/>
  <c r="F39" i="9"/>
  <c r="F31" i="13"/>
  <c r="F76" i="9"/>
  <c r="F68" i="13"/>
  <c r="F61" i="9"/>
  <c r="F53" i="13"/>
  <c r="F69" i="9"/>
  <c r="F61" i="13"/>
  <c r="F40" i="9"/>
  <c r="F32" i="13"/>
  <c r="F70" i="9"/>
  <c r="F62" i="13"/>
  <c r="F74" i="9"/>
  <c r="F66" i="13"/>
  <c r="F62" i="9"/>
  <c r="F54" i="13"/>
  <c r="F65" i="9"/>
  <c r="F57" i="13"/>
  <c r="F73" i="9"/>
  <c r="F65" i="13"/>
  <c r="F45" i="9"/>
  <c r="F37" i="13"/>
  <c r="F63" i="10"/>
  <c r="F55" i="13"/>
  <c r="F78" i="9"/>
  <c r="F70" i="13"/>
  <c r="F75" i="9"/>
  <c r="F67" i="13"/>
  <c r="F77" i="9"/>
  <c r="F69" i="13"/>
  <c r="F46" i="9"/>
  <c r="F38" i="13"/>
  <c r="F54" i="19"/>
  <c r="F39" i="10"/>
  <c r="F71" i="9"/>
  <c r="F63" i="13"/>
  <c r="F44" i="10"/>
  <c r="F42" i="9"/>
  <c r="F34" i="13"/>
  <c r="F43" i="9"/>
  <c r="F35" i="13"/>
  <c r="F44" i="19"/>
  <c r="F44" i="9"/>
  <c r="F49" i="10"/>
  <c r="F49" i="9"/>
  <c r="F49" i="19"/>
  <c r="F53" i="10"/>
  <c r="F54" i="10"/>
  <c r="F54" i="9"/>
  <c r="F59" i="19"/>
  <c r="F59" i="9"/>
  <c r="F51" i="10"/>
  <c r="F51" i="9"/>
  <c r="F80" i="19"/>
  <c r="F80" i="9"/>
  <c r="F66" i="10"/>
  <c r="F66" i="9"/>
  <c r="F43" i="19"/>
  <c r="F51" i="19"/>
  <c r="F79" i="19"/>
  <c r="F79" i="10"/>
  <c r="F76" i="10"/>
  <c r="F76" i="19"/>
  <c r="F57" i="10"/>
  <c r="F57" i="19"/>
  <c r="F52" i="10"/>
  <c r="F52" i="19"/>
  <c r="F77" i="19"/>
  <c r="F77" i="10"/>
  <c r="F47" i="19"/>
  <c r="F47" i="10"/>
  <c r="F64" i="10"/>
  <c r="F64" i="19"/>
  <c r="F72" i="19"/>
  <c r="F72" i="10"/>
  <c r="F58" i="19"/>
  <c r="F58" i="10"/>
  <c r="F55" i="19"/>
  <c r="F55" i="10"/>
  <c r="F62" i="10"/>
  <c r="F62" i="19"/>
  <c r="F75" i="10"/>
  <c r="F75" i="19"/>
  <c r="F40" i="10"/>
  <c r="F40" i="19"/>
  <c r="F46" i="19"/>
  <c r="F46" i="10"/>
  <c r="F61" i="10"/>
  <c r="F61" i="19"/>
  <c r="F71" i="19"/>
  <c r="F71" i="10"/>
  <c r="F69" i="10"/>
  <c r="F69" i="19"/>
  <c r="F56" i="19"/>
  <c r="F56" i="10"/>
  <c r="F50" i="10"/>
  <c r="F50" i="19"/>
  <c r="F74" i="19"/>
  <c r="F74" i="10"/>
  <c r="F73" i="10"/>
  <c r="F73" i="19"/>
  <c r="F67" i="19"/>
  <c r="F67" i="10"/>
  <c r="F70" i="19"/>
  <c r="F70" i="10"/>
  <c r="F60" i="19"/>
  <c r="F60" i="10"/>
  <c r="F48" i="19"/>
  <c r="F48" i="10"/>
  <c r="F68" i="19"/>
  <c r="F68" i="10"/>
  <c r="F45" i="10"/>
  <c r="F45" i="19"/>
  <c r="F42" i="10"/>
  <c r="F42" i="19"/>
  <c r="F78" i="10"/>
  <c r="F78" i="19"/>
  <c r="F6" i="2" l="1"/>
  <c r="D14" i="19" s="1"/>
  <c r="F7" i="2"/>
  <c r="F8" i="2"/>
  <c r="F9" i="2"/>
  <c r="D17" i="19" s="1"/>
  <c r="F10" i="2"/>
  <c r="F11" i="2"/>
  <c r="F12" i="2"/>
  <c r="D20" i="19" s="1"/>
  <c r="F13" i="2"/>
  <c r="F14" i="2"/>
  <c r="F15" i="2"/>
  <c r="F16" i="2"/>
  <c r="D24" i="19" s="1"/>
  <c r="F17" i="2"/>
  <c r="F18" i="2"/>
  <c r="F19" i="2"/>
  <c r="D27" i="19" s="1"/>
  <c r="F20" i="2"/>
  <c r="F21" i="2"/>
  <c r="D29" i="19" s="1"/>
  <c r="F22" i="2"/>
  <c r="F23" i="2"/>
  <c r="F24" i="2"/>
  <c r="F25" i="2"/>
  <c r="D33" i="19" s="1"/>
  <c r="F26" i="2"/>
  <c r="F27" i="2"/>
  <c r="F28" i="2"/>
  <c r="D36" i="19" s="1"/>
  <c r="F29" i="2"/>
  <c r="F30" i="2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B21" i="19"/>
  <c r="C21" i="19"/>
  <c r="B22" i="19"/>
  <c r="C22" i="19"/>
  <c r="B23" i="19"/>
  <c r="C23" i="19"/>
  <c r="B24" i="19"/>
  <c r="C24" i="19"/>
  <c r="B25" i="19"/>
  <c r="C25" i="19"/>
  <c r="B26" i="19"/>
  <c r="C26" i="19"/>
  <c r="B27" i="19"/>
  <c r="C27" i="19"/>
  <c r="B28" i="19"/>
  <c r="C28" i="19"/>
  <c r="B29" i="19"/>
  <c r="C29" i="19"/>
  <c r="B30" i="19"/>
  <c r="C30" i="19"/>
  <c r="D30" i="19"/>
  <c r="B31" i="19"/>
  <c r="C31" i="19"/>
  <c r="B32" i="19"/>
  <c r="C32" i="19"/>
  <c r="B33" i="19"/>
  <c r="C33" i="19"/>
  <c r="B34" i="19"/>
  <c r="C34" i="19"/>
  <c r="B35" i="19"/>
  <c r="C35" i="19"/>
  <c r="B36" i="19"/>
  <c r="C36" i="19"/>
  <c r="B37" i="19"/>
  <c r="C37" i="19"/>
  <c r="B38" i="19"/>
  <c r="C38" i="19"/>
  <c r="AZ5" i="19"/>
  <c r="BB5" i="19" s="1"/>
  <c r="AZ6" i="19"/>
  <c r="AZ4" i="19"/>
  <c r="BB4" i="19" s="1"/>
  <c r="BD6" i="19"/>
  <c r="AR6" i="19"/>
  <c r="AN6" i="19"/>
  <c r="AJ6" i="19"/>
  <c r="X6" i="19"/>
  <c r="T6" i="19"/>
  <c r="P6" i="19"/>
  <c r="L6" i="19"/>
  <c r="BD5" i="19"/>
  <c r="AR5" i="19"/>
  <c r="AN5" i="19"/>
  <c r="AJ5" i="19"/>
  <c r="X5" i="19"/>
  <c r="T5" i="19"/>
  <c r="P5" i="19"/>
  <c r="L5" i="19"/>
  <c r="BD4" i="19"/>
  <c r="AR4" i="19"/>
  <c r="AN4" i="19"/>
  <c r="AJ4" i="19"/>
  <c r="X4" i="19"/>
  <c r="T4" i="19"/>
  <c r="P4" i="19"/>
  <c r="L4" i="19"/>
  <c r="H6" i="19"/>
  <c r="H5" i="19"/>
  <c r="H4" i="19"/>
  <c r="F4" i="2"/>
  <c r="D12" i="19" s="1"/>
  <c r="F5" i="2"/>
  <c r="D13" i="19" s="1"/>
  <c r="D23" i="19" l="1"/>
  <c r="D35" i="19"/>
  <c r="D38" i="19"/>
  <c r="D19" i="19"/>
  <c r="D16" i="19"/>
  <c r="D22" i="19"/>
  <c r="D28" i="19"/>
  <c r="D34" i="19"/>
  <c r="D31" i="19"/>
  <c r="D25" i="19"/>
  <c r="D37" i="19"/>
  <c r="D21" i="19"/>
  <c r="D18" i="19"/>
  <c r="D15" i="19"/>
  <c r="D32" i="19"/>
  <c r="D26" i="19"/>
  <c r="C11" i="19"/>
  <c r="B11" i="19"/>
  <c r="BB6" i="19"/>
  <c r="BA8" i="19" s="1"/>
  <c r="AB6" i="19"/>
  <c r="AD6" i="19" s="1"/>
  <c r="AD5" i="19"/>
  <c r="AD4" i="19"/>
  <c r="E5" i="17"/>
  <c r="D5" i="17"/>
  <c r="AC8" i="19" l="1"/>
  <c r="AD4" i="9" l="1"/>
  <c r="AD5" i="9"/>
  <c r="AB6" i="9"/>
  <c r="AD6" i="9" s="1"/>
  <c r="AC8" i="9" l="1"/>
  <c r="BB6" i="9"/>
  <c r="BA8" i="9" s="1"/>
  <c r="V5" i="19" l="1"/>
  <c r="R5" i="19"/>
  <c r="V6" i="19"/>
  <c r="R6" i="19"/>
  <c r="R4" i="19"/>
  <c r="J4" i="19"/>
  <c r="J5" i="19"/>
  <c r="Z4" i="19"/>
  <c r="T6" i="10"/>
  <c r="V4" i="19"/>
  <c r="U8" i="19" s="1"/>
  <c r="P6" i="10"/>
  <c r="H6" i="10"/>
  <c r="X4" i="10"/>
  <c r="T5" i="10"/>
  <c r="P5" i="10"/>
  <c r="P4" i="10"/>
  <c r="H5" i="10"/>
  <c r="H4" i="10"/>
  <c r="X6" i="10"/>
  <c r="N4" i="19"/>
  <c r="AL4" i="19"/>
  <c r="AP4" i="19"/>
  <c r="AT4" i="19"/>
  <c r="BF4" i="19"/>
  <c r="N5" i="19"/>
  <c r="AL5" i="19"/>
  <c r="AP5" i="19"/>
  <c r="AT5" i="19"/>
  <c r="BF5" i="19"/>
  <c r="N6" i="19"/>
  <c r="X6" i="9"/>
  <c r="AL6" i="19"/>
  <c r="AP6" i="19"/>
  <c r="AT6" i="19"/>
  <c r="BF6" i="19"/>
  <c r="BE8" i="19" l="1"/>
  <c r="AK8" i="19"/>
  <c r="M8" i="19"/>
  <c r="AS8" i="19"/>
  <c r="AO8" i="19"/>
  <c r="Q8" i="19"/>
  <c r="X5" i="10"/>
  <c r="Z6" i="19"/>
  <c r="Z5" i="19"/>
  <c r="Y8" i="19" s="1"/>
  <c r="X4" i="9"/>
  <c r="AX5" i="19"/>
  <c r="AX5" i="9"/>
  <c r="AX6" i="19"/>
  <c r="AX6" i="9"/>
  <c r="AX4" i="9"/>
  <c r="AX4" i="19"/>
  <c r="H6" i="9"/>
  <c r="J6" i="19"/>
  <c r="I8" i="19" s="1"/>
  <c r="X5" i="9"/>
  <c r="B3" i="13"/>
  <c r="C14" i="13"/>
  <c r="C10" i="13"/>
  <c r="C11" i="13"/>
  <c r="AW8" i="19" l="1"/>
  <c r="AW8" i="9"/>
  <c r="C12" i="10"/>
  <c r="C13" i="10"/>
  <c r="C14" i="10"/>
  <c r="C18" i="10"/>
  <c r="C19" i="10"/>
  <c r="C20" i="10"/>
  <c r="C23" i="10"/>
  <c r="C22" i="10"/>
  <c r="C21" i="10"/>
  <c r="C15" i="10"/>
  <c r="C16" i="10"/>
  <c r="C17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11" i="10"/>
  <c r="C4" i="13"/>
  <c r="C5" i="13"/>
  <c r="C6" i="13"/>
  <c r="C12" i="13"/>
  <c r="C13" i="13"/>
  <c r="C15" i="13"/>
  <c r="C7" i="13"/>
  <c r="C8" i="13"/>
  <c r="C9" i="13"/>
  <c r="C18" i="13"/>
  <c r="C19" i="13"/>
  <c r="C20" i="13"/>
  <c r="C21" i="13"/>
  <c r="C22" i="13"/>
  <c r="C16" i="13"/>
  <c r="C17" i="13"/>
  <c r="C23" i="13"/>
  <c r="C24" i="13"/>
  <c r="C25" i="13"/>
  <c r="C26" i="13"/>
  <c r="C27" i="13"/>
  <c r="C28" i="13"/>
  <c r="C29" i="13"/>
  <c r="C30" i="13"/>
  <c r="C12" i="9"/>
  <c r="C13" i="9"/>
  <c r="C14" i="9"/>
  <c r="C15" i="9"/>
  <c r="C16" i="9"/>
  <c r="C17" i="9"/>
  <c r="C18" i="9"/>
  <c r="C19" i="9"/>
  <c r="C20" i="9"/>
  <c r="C21" i="9"/>
  <c r="C22" i="9"/>
  <c r="C23" i="9"/>
  <c r="C26" i="9"/>
  <c r="C27" i="9"/>
  <c r="C28" i="9"/>
  <c r="C29" i="9"/>
  <c r="C30" i="9"/>
  <c r="C24" i="9"/>
  <c r="C25" i="9"/>
  <c r="C31" i="9"/>
  <c r="C32" i="9"/>
  <c r="C33" i="9"/>
  <c r="C34" i="9"/>
  <c r="C35" i="9"/>
  <c r="C36" i="9"/>
  <c r="C37" i="9"/>
  <c r="C38" i="9"/>
  <c r="B11" i="10"/>
  <c r="C3" i="13"/>
  <c r="C11" i="9"/>
  <c r="B11" i="9"/>
  <c r="F3" i="2"/>
  <c r="K3" i="2" s="1"/>
  <c r="F11" i="10" l="1"/>
  <c r="F3" i="13"/>
  <c r="F11" i="19"/>
  <c r="F11" i="9"/>
  <c r="D11" i="9"/>
  <c r="D11" i="19"/>
  <c r="D11" i="10"/>
  <c r="D3" i="13"/>
  <c r="D38" i="10" l="1"/>
  <c r="D27" i="10"/>
  <c r="D37" i="10"/>
  <c r="D14" i="13"/>
  <c r="D26" i="10"/>
  <c r="D28" i="9"/>
  <c r="D20" i="13"/>
  <c r="D16" i="10"/>
  <c r="D8" i="13"/>
  <c r="D22" i="9"/>
  <c r="D18" i="9"/>
  <c r="D13" i="13"/>
  <c r="D23" i="10"/>
  <c r="D14" i="10"/>
  <c r="D14" i="9"/>
  <c r="D6" i="13"/>
  <c r="D29" i="10"/>
  <c r="D24" i="9"/>
  <c r="D16" i="13"/>
  <c r="D25" i="10"/>
  <c r="D27" i="9"/>
  <c r="D19" i="13"/>
  <c r="D21" i="9"/>
  <c r="D15" i="10"/>
  <c r="D7" i="13"/>
  <c r="D20" i="10"/>
  <c r="D12" i="13"/>
  <c r="D17" i="9"/>
  <c r="D5" i="13"/>
  <c r="D13" i="10"/>
  <c r="D13" i="9"/>
  <c r="D30" i="9"/>
  <c r="D22" i="13"/>
  <c r="D28" i="10"/>
  <c r="D24" i="10"/>
  <c r="D18" i="13"/>
  <c r="D26" i="9"/>
  <c r="D20" i="9"/>
  <c r="D15" i="13"/>
  <c r="D21" i="10"/>
  <c r="D16" i="9"/>
  <c r="D11" i="13"/>
  <c r="D19" i="10"/>
  <c r="D31" i="10"/>
  <c r="D31" i="9"/>
  <c r="D23" i="13"/>
  <c r="D23" i="9"/>
  <c r="D17" i="10"/>
  <c r="D9" i="13"/>
  <c r="D22" i="10"/>
  <c r="D19" i="9"/>
  <c r="D18" i="10"/>
  <c r="D15" i="9"/>
  <c r="D10" i="13"/>
  <c r="D30" i="10"/>
  <c r="D25" i="9"/>
  <c r="D17" i="13"/>
  <c r="D35" i="9"/>
  <c r="D27" i="13"/>
  <c r="D35" i="10"/>
  <c r="D34" i="10"/>
  <c r="D34" i="9"/>
  <c r="D26" i="13"/>
  <c r="D33" i="10"/>
  <c r="D33" i="9"/>
  <c r="D25" i="13"/>
  <c r="D36" i="10"/>
  <c r="D36" i="9"/>
  <c r="D28" i="13"/>
  <c r="D24" i="13"/>
  <c r="D32" i="9"/>
  <c r="D32" i="10"/>
  <c r="D29" i="13"/>
  <c r="D37" i="9"/>
  <c r="D38" i="9"/>
  <c r="D30" i="13"/>
  <c r="D29" i="9"/>
  <c r="D21" i="13"/>
  <c r="Q5" i="12"/>
  <c r="Q6" i="12"/>
  <c r="Q7" i="12"/>
  <c r="Q8" i="12"/>
  <c r="Q9" i="12"/>
  <c r="Q10" i="12"/>
  <c r="Q11" i="12"/>
  <c r="Q12" i="12"/>
  <c r="Q4" i="12"/>
  <c r="BD5" i="9" l="1"/>
  <c r="BF5" i="9" s="1"/>
  <c r="BD6" i="9"/>
  <c r="BF6" i="9" s="1"/>
  <c r="BD4" i="9"/>
  <c r="AR4" i="10"/>
  <c r="AT4" i="10" s="1"/>
  <c r="AR5" i="10"/>
  <c r="AT5" i="10" s="1"/>
  <c r="AR6" i="10"/>
  <c r="AT6" i="10" s="1"/>
  <c r="AN6" i="10"/>
  <c r="AJ5" i="10"/>
  <c r="AJ6" i="10"/>
  <c r="AJ4" i="10"/>
  <c r="AF5" i="10"/>
  <c r="AF6" i="10"/>
  <c r="AF4" i="10"/>
  <c r="AB6" i="10"/>
  <c r="AB4" i="10"/>
  <c r="T4" i="10"/>
  <c r="L5" i="10"/>
  <c r="L6" i="10"/>
  <c r="L4" i="10"/>
  <c r="AR5" i="9"/>
  <c r="AR6" i="9"/>
  <c r="AN5" i="9"/>
  <c r="AN6" i="9"/>
  <c r="AJ5" i="9"/>
  <c r="T5" i="9"/>
  <c r="T6" i="9"/>
  <c r="P5" i="9"/>
  <c r="P6" i="9"/>
  <c r="L5" i="9"/>
  <c r="L6" i="9"/>
  <c r="N6" i="9" s="1"/>
  <c r="AR4" i="9"/>
  <c r="AN4" i="9"/>
  <c r="AJ4" i="9"/>
  <c r="T4" i="9"/>
  <c r="P4" i="9"/>
  <c r="L4" i="9"/>
  <c r="H5" i="9"/>
  <c r="H4" i="9"/>
  <c r="AS8" i="10" l="1"/>
  <c r="BE8" i="9"/>
  <c r="AP6" i="10"/>
  <c r="AL6" i="10"/>
  <c r="AH6" i="10"/>
  <c r="AD6" i="10"/>
  <c r="AD5" i="10"/>
  <c r="Z6" i="10"/>
  <c r="V6" i="10"/>
  <c r="R6" i="10"/>
  <c r="N6" i="10"/>
  <c r="J6" i="10"/>
  <c r="AP5" i="10"/>
  <c r="AL5" i="10"/>
  <c r="AH5" i="10"/>
  <c r="Z5" i="10"/>
  <c r="V5" i="10"/>
  <c r="R5" i="10"/>
  <c r="N5" i="10"/>
  <c r="J5" i="10"/>
  <c r="AP4" i="10"/>
  <c r="AL4" i="10"/>
  <c r="AH4" i="10"/>
  <c r="AD4" i="10"/>
  <c r="AC8" i="10" s="1"/>
  <c r="Z4" i="10"/>
  <c r="V4" i="10"/>
  <c r="R4" i="10"/>
  <c r="N4" i="10"/>
  <c r="M8" i="10" s="1"/>
  <c r="J4" i="10"/>
  <c r="AT5" i="9"/>
  <c r="AT6" i="9"/>
  <c r="AP5" i="9"/>
  <c r="AP6" i="9"/>
  <c r="AL5" i="9"/>
  <c r="AL6" i="9"/>
  <c r="Z5" i="9"/>
  <c r="Z6" i="9"/>
  <c r="V5" i="9"/>
  <c r="V6" i="9"/>
  <c r="R5" i="9"/>
  <c r="R6" i="9"/>
  <c r="N5" i="9"/>
  <c r="J5" i="9"/>
  <c r="J6" i="9"/>
  <c r="AT4" i="9"/>
  <c r="AP4" i="9"/>
  <c r="AL4" i="9"/>
  <c r="AK8" i="9" s="1"/>
  <c r="V4" i="9"/>
  <c r="U8" i="9" s="1"/>
  <c r="R4" i="9"/>
  <c r="N4" i="9"/>
  <c r="J4" i="9"/>
  <c r="Z4" i="9"/>
  <c r="Q8" i="9" l="1"/>
  <c r="AO8" i="10"/>
  <c r="Y8" i="10"/>
  <c r="AK8" i="10"/>
  <c r="U8" i="10"/>
  <c r="AG8" i="10"/>
  <c r="AO8" i="9"/>
  <c r="AS8" i="9"/>
  <c r="Q8" i="10"/>
  <c r="I8" i="10"/>
  <c r="I8" i="9"/>
  <c r="Y8" i="9"/>
  <c r="M8" i="9"/>
  <c r="D12" i="10"/>
  <c r="D12" i="9"/>
  <c r="D4" i="13"/>
  <c r="K15" i="2" l="1"/>
  <c r="F23" i="10" s="1"/>
  <c r="K19" i="2"/>
  <c r="F27" i="10" s="1"/>
  <c r="K4" i="2"/>
  <c r="F12" i="10" s="1"/>
  <c r="K30" i="2"/>
  <c r="F38" i="10" s="1"/>
  <c r="K18" i="2"/>
  <c r="F26" i="10" s="1"/>
  <c r="K6" i="2"/>
  <c r="F14" i="10" s="1"/>
  <c r="K10" i="2"/>
  <c r="F18" i="10" s="1"/>
  <c r="K13" i="2"/>
  <c r="F21" i="10" s="1"/>
  <c r="K24" i="2"/>
  <c r="F32" i="10" s="1"/>
  <c r="K7" i="2"/>
  <c r="F15" i="10" s="1"/>
  <c r="K14" i="2"/>
  <c r="F22" i="10" s="1"/>
  <c r="K28" i="2"/>
  <c r="F36" i="10" s="1"/>
  <c r="K8" i="2"/>
  <c r="F16" i="10" s="1"/>
  <c r="K5" i="2"/>
  <c r="F13" i="10" s="1"/>
  <c r="K12" i="2"/>
  <c r="F20" i="10" s="1"/>
  <c r="K22" i="2"/>
  <c r="F30" i="10" s="1"/>
  <c r="K26" i="2"/>
  <c r="F34" i="10" s="1"/>
  <c r="K20" i="2"/>
  <c r="F28" i="10" s="1"/>
  <c r="K17" i="2"/>
  <c r="F25" i="10" s="1"/>
  <c r="K25" i="2"/>
  <c r="F33" i="10" s="1"/>
  <c r="K9" i="2"/>
  <c r="F17" i="10" s="1"/>
  <c r="K11" i="2"/>
  <c r="F19" i="10" s="1"/>
  <c r="K29" i="2"/>
  <c r="F37" i="10" s="1"/>
  <c r="K23" i="2"/>
  <c r="F31" i="10" s="1"/>
  <c r="K27" i="2"/>
  <c r="F35" i="10" s="1"/>
  <c r="K21" i="2"/>
  <c r="F29" i="10" s="1"/>
  <c r="K16" i="2"/>
  <c r="F24" i="10" s="1"/>
  <c r="F28" i="9" l="1"/>
  <c r="F20" i="13"/>
  <c r="F28" i="19"/>
  <c r="F15" i="19"/>
  <c r="F7" i="13"/>
  <c r="F15" i="9"/>
  <c r="F18" i="13"/>
  <c r="F26" i="19"/>
  <c r="F26" i="9"/>
  <c r="F5" i="13"/>
  <c r="F13" i="19"/>
  <c r="F13" i="9"/>
  <c r="F32" i="19"/>
  <c r="F32" i="9"/>
  <c r="F24" i="13"/>
  <c r="F21" i="19"/>
  <c r="F21" i="9"/>
  <c r="F13" i="13"/>
  <c r="F18" i="9"/>
  <c r="F18" i="19"/>
  <c r="F10" i="13"/>
  <c r="F16" i="13"/>
  <c r="F24" i="19"/>
  <c r="F24" i="9"/>
  <c r="F30" i="9"/>
  <c r="F22" i="13"/>
  <c r="F30" i="19"/>
  <c r="F20" i="19"/>
  <c r="F20" i="9"/>
  <c r="F12" i="13"/>
  <c r="F4" i="13"/>
  <c r="F12" i="19"/>
  <c r="F12" i="9"/>
  <c r="F30" i="13"/>
  <c r="F38" i="19"/>
  <c r="F38" i="9"/>
  <c r="F17" i="9"/>
  <c r="F9" i="13"/>
  <c r="F17" i="19"/>
  <c r="F33" i="19"/>
  <c r="F33" i="9"/>
  <c r="F25" i="13"/>
  <c r="F17" i="13"/>
  <c r="F25" i="19"/>
  <c r="F25" i="9"/>
  <c r="F6" i="13"/>
  <c r="F14" i="19"/>
  <c r="F14" i="9"/>
  <c r="F29" i="9"/>
  <c r="F21" i="13"/>
  <c r="F29" i="19"/>
  <c r="F35" i="19"/>
  <c r="F35" i="9"/>
  <c r="F27" i="13"/>
  <c r="F27" i="19"/>
  <c r="F19" i="13"/>
  <c r="F27" i="9"/>
  <c r="F34" i="19"/>
  <c r="F34" i="9"/>
  <c r="F26" i="13"/>
  <c r="F31" i="9"/>
  <c r="F23" i="13"/>
  <c r="F31" i="19"/>
  <c r="F16" i="9"/>
  <c r="F8" i="13"/>
  <c r="F16" i="19"/>
  <c r="F29" i="13"/>
  <c r="F37" i="19"/>
  <c r="F37" i="9"/>
  <c r="F28" i="13"/>
  <c r="F36" i="19"/>
  <c r="F36" i="9"/>
  <c r="F11" i="13"/>
  <c r="F19" i="9"/>
  <c r="F19" i="19"/>
  <c r="F22" i="19"/>
  <c r="F22" i="9"/>
  <c r="F14" i="13"/>
  <c r="F23" i="9"/>
  <c r="F23" i="19"/>
  <c r="F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K2" authorId="0" shapeId="0" xr:uid="{07C2E5C7-ADE7-40F2-8282-70A119C311E0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10" authorId="0" shapeId="0" xr:uid="{4852991F-403F-42B2-A8AB-EDE5977F8493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10" authorId="0" shapeId="0" xr:uid="{523EDA0C-4340-4E27-A13E-133CAD18E779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10" authorId="0" shapeId="0" xr:uid="{79353D25-D49B-4150-9BE5-3ABDFD02C80B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10" authorId="0" shapeId="0" xr:uid="{FF8E52FC-E6BD-4D9F-A0C2-62DEFD0FDF33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2" authorId="0" shapeId="0" xr:uid="{23940B05-F76B-407D-97D3-4090A0AC8DAC}">
      <text>
        <r>
          <rPr>
            <sz val="9"/>
            <color indexed="81"/>
            <rFont val="Tahoma"/>
            <family val="2"/>
          </rPr>
          <t>Tid kvar att lägga ut</t>
        </r>
      </text>
    </comment>
  </commentList>
</comments>
</file>

<file path=xl/sharedStrings.xml><?xml version="1.0" encoding="utf-8"?>
<sst xmlns="http://schemas.openxmlformats.org/spreadsheetml/2006/main" count="730" uniqueCount="251">
  <si>
    <t>Lag</t>
  </si>
  <si>
    <t>tid</t>
  </si>
  <si>
    <t>L</t>
  </si>
  <si>
    <t>år6</t>
  </si>
  <si>
    <t>Svenska</t>
  </si>
  <si>
    <t>res</t>
  </si>
  <si>
    <t>TP</t>
  </si>
  <si>
    <t>Engelska</t>
  </si>
  <si>
    <t>Matematik</t>
  </si>
  <si>
    <t>SO</t>
  </si>
  <si>
    <t>NO + teknik</t>
  </si>
  <si>
    <t>Hemkunskap</t>
  </si>
  <si>
    <t>Idrott</t>
  </si>
  <si>
    <t>Bild</t>
  </si>
  <si>
    <t>Musik</t>
  </si>
  <si>
    <t>Slöjd</t>
  </si>
  <si>
    <t>Tjänst</t>
  </si>
  <si>
    <t>Namn</t>
  </si>
  <si>
    <t>heltid</t>
  </si>
  <si>
    <t>Summa</t>
  </si>
  <si>
    <t>år4</t>
  </si>
  <si>
    <t>år5</t>
  </si>
  <si>
    <t>år1</t>
  </si>
  <si>
    <t>år2</t>
  </si>
  <si>
    <t>ma</t>
  </si>
  <si>
    <t>sv</t>
  </si>
  <si>
    <t>en</t>
  </si>
  <si>
    <t>no</t>
  </si>
  <si>
    <t>so</t>
  </si>
  <si>
    <t>tk</t>
  </si>
  <si>
    <t>spr</t>
  </si>
  <si>
    <t>id</t>
  </si>
  <si>
    <t>bl</t>
  </si>
  <si>
    <t>mu</t>
  </si>
  <si>
    <t>hk</t>
  </si>
  <si>
    <t>sl</t>
  </si>
  <si>
    <t>ev</t>
  </si>
  <si>
    <t>år3</t>
  </si>
  <si>
    <t>min</t>
  </si>
  <si>
    <t>Kommentar</t>
  </si>
  <si>
    <t>Procenträknare</t>
  </si>
  <si>
    <t>Skriv i tiden här!</t>
  </si>
  <si>
    <t>FSKL</t>
  </si>
  <si>
    <t>låg</t>
  </si>
  <si>
    <t>mellan</t>
  </si>
  <si>
    <t>övrigt</t>
  </si>
  <si>
    <t>all tid låg</t>
  </si>
  <si>
    <t>åk 5</t>
  </si>
  <si>
    <t>åk 4</t>
  </si>
  <si>
    <t>Ped</t>
  </si>
  <si>
    <t>spec</t>
  </si>
  <si>
    <t>SKO</t>
  </si>
  <si>
    <t>JSA</t>
  </si>
  <si>
    <t>GBA</t>
  </si>
  <si>
    <t>åk 1</t>
  </si>
  <si>
    <t>NBA</t>
  </si>
  <si>
    <t>åk 2</t>
  </si>
  <si>
    <t>åk 3</t>
  </si>
  <si>
    <t>åk 6</t>
  </si>
  <si>
    <t>SVA</t>
  </si>
  <si>
    <t>TMI</t>
  </si>
  <si>
    <t>LSA</t>
  </si>
  <si>
    <t>2C</t>
  </si>
  <si>
    <t>3A</t>
  </si>
  <si>
    <t>2A</t>
  </si>
  <si>
    <t>PREST</t>
  </si>
  <si>
    <t>Övrigt</t>
  </si>
  <si>
    <t>M5</t>
  </si>
  <si>
    <t>M6</t>
  </si>
  <si>
    <t>M4</t>
  </si>
  <si>
    <t>L1</t>
  </si>
  <si>
    <t>L2</t>
  </si>
  <si>
    <t>L3</t>
  </si>
  <si>
    <t>HKK</t>
  </si>
  <si>
    <t>Räknare</t>
  </si>
  <si>
    <t>hög</t>
  </si>
  <si>
    <t>år7</t>
  </si>
  <si>
    <t>år8</t>
  </si>
  <si>
    <t>år9</t>
  </si>
  <si>
    <t>all tid m</t>
  </si>
  <si>
    <t>all tid h</t>
  </si>
  <si>
    <t>kvar</t>
  </si>
  <si>
    <t>sum tid</t>
  </si>
  <si>
    <t>Övriga uppdrag</t>
  </si>
  <si>
    <t>Timplaner HBS - lärartid</t>
  </si>
  <si>
    <t>Extratid, till exempel halvklasser</t>
  </si>
  <si>
    <t>H7</t>
  </si>
  <si>
    <t>H8</t>
  </si>
  <si>
    <t>H9</t>
  </si>
  <si>
    <t>AL-ledare</t>
  </si>
  <si>
    <t>Extra studietid</t>
  </si>
  <si>
    <t>ALL</t>
  </si>
  <si>
    <t>åk 7</t>
  </si>
  <si>
    <t>åk 7-9</t>
  </si>
  <si>
    <t>åk 8</t>
  </si>
  <si>
    <t>åk 9</t>
  </si>
  <si>
    <t>facklig</t>
  </si>
  <si>
    <t>språk</t>
  </si>
  <si>
    <t>LSU</t>
  </si>
  <si>
    <t>IDH</t>
  </si>
  <si>
    <t>MU</t>
  </si>
  <si>
    <t>SL</t>
  </si>
  <si>
    <t>BD</t>
  </si>
  <si>
    <t>SP</t>
  </si>
  <si>
    <t>TY</t>
  </si>
  <si>
    <t>1A</t>
  </si>
  <si>
    <t>1B</t>
  </si>
  <si>
    <t>1C</t>
  </si>
  <si>
    <t>2B</t>
  </si>
  <si>
    <t>3C</t>
  </si>
  <si>
    <t>3B</t>
  </si>
  <si>
    <t>åk 1-3</t>
  </si>
  <si>
    <t>4a,åk 5</t>
  </si>
  <si>
    <t>4b,4c,åk 5</t>
  </si>
  <si>
    <t>åk 8-9</t>
  </si>
  <si>
    <t>9a,9d</t>
  </si>
  <si>
    <t>4a,4b,4c</t>
  </si>
  <si>
    <t>åk 5-6</t>
  </si>
  <si>
    <t>åk 4-6</t>
  </si>
  <si>
    <t>9b, 9c</t>
  </si>
  <si>
    <t>8c,8d</t>
  </si>
  <si>
    <t>8a,8b</t>
  </si>
  <si>
    <t>7a,7b</t>
  </si>
  <si>
    <t>7c,7d</t>
  </si>
  <si>
    <t>7ty,8ty,9ty</t>
  </si>
  <si>
    <t>7fr,8fr1,8fr2,9fr</t>
  </si>
  <si>
    <t>åk 8, 7a,7b</t>
  </si>
  <si>
    <t>8a,8b,åk 9</t>
  </si>
  <si>
    <t>åk 9, 7c,7d</t>
  </si>
  <si>
    <t>1a,1b,2c,3b,3c</t>
  </si>
  <si>
    <t>3b,3c</t>
  </si>
  <si>
    <t>3a</t>
  </si>
  <si>
    <t>4a</t>
  </si>
  <si>
    <t>4b</t>
  </si>
  <si>
    <t>4c</t>
  </si>
  <si>
    <t>4c,5a</t>
  </si>
  <si>
    <t>5a,5b</t>
  </si>
  <si>
    <t>5a</t>
  </si>
  <si>
    <t>5b,5c</t>
  </si>
  <si>
    <t>5c</t>
  </si>
  <si>
    <t>6b</t>
  </si>
  <si>
    <t>6a,6b</t>
  </si>
  <si>
    <t>6a</t>
  </si>
  <si>
    <t>6c</t>
  </si>
  <si>
    <t>6a,6b,4b,4c</t>
  </si>
  <si>
    <t>5a,5b,5c,4a,6c</t>
  </si>
  <si>
    <t xml:space="preserve">SP </t>
  </si>
  <si>
    <t>åk4,åk5</t>
  </si>
  <si>
    <t>6fr</t>
  </si>
  <si>
    <t>6sp:1</t>
  </si>
  <si>
    <t>6ty</t>
  </si>
  <si>
    <t>6sp:2</t>
  </si>
  <si>
    <t>7sp1,8sp1,8sp2,9sp1,9sp2</t>
  </si>
  <si>
    <t>7sp2</t>
  </si>
  <si>
    <t>aen 8</t>
  </si>
  <si>
    <t>aen 7, aen9</t>
  </si>
  <si>
    <t>asv 9</t>
  </si>
  <si>
    <t>9a,9b,9c,9d,8c,8d,7a,7b</t>
  </si>
  <si>
    <t>8a,8b,7c,7d</t>
  </si>
  <si>
    <t>LSU 1-5</t>
  </si>
  <si>
    <t>LSU 4-9</t>
  </si>
  <si>
    <t>facklig, LSU 1-5</t>
  </si>
  <si>
    <t>9b,8c,8d,7c,7d,7b,7a</t>
  </si>
  <si>
    <t>Skanskvarn</t>
  </si>
  <si>
    <t>1c,2a,2b,3a</t>
  </si>
  <si>
    <t>asv 8, asv 7</t>
  </si>
  <si>
    <t>sva</t>
  </si>
  <si>
    <t>sva 4-6</t>
  </si>
  <si>
    <t>sva åk 2-3</t>
  </si>
  <si>
    <t>sva 8A,8B,9A,9B</t>
  </si>
  <si>
    <t>9a,9c,9d,8a,8b</t>
  </si>
  <si>
    <t xml:space="preserve">spec </t>
  </si>
  <si>
    <t>åk7</t>
  </si>
  <si>
    <t>Timplaner Gårdsskolan - elevtid</t>
  </si>
  <si>
    <t>Timplaner kommunen LÅ 2024/25</t>
  </si>
  <si>
    <t>AMI</t>
  </si>
  <si>
    <t>AOR</t>
  </si>
  <si>
    <t>ANK</t>
  </si>
  <si>
    <t>BBA</t>
  </si>
  <si>
    <t>BLA</t>
  </si>
  <si>
    <t>BOB</t>
  </si>
  <si>
    <t>BCI</t>
  </si>
  <si>
    <t>BTH</t>
  </si>
  <si>
    <t>BPE</t>
  </si>
  <si>
    <t>DBA</t>
  </si>
  <si>
    <t>EBA</t>
  </si>
  <si>
    <t>EPE</t>
  </si>
  <si>
    <t>EOR</t>
  </si>
  <si>
    <t>GTI</t>
  </si>
  <si>
    <t>GDI</t>
  </si>
  <si>
    <t>GTA</t>
  </si>
  <si>
    <t>GSA</t>
  </si>
  <si>
    <t>HPA</t>
  </si>
  <si>
    <t>HTI</t>
  </si>
  <si>
    <t>IGE</t>
  </si>
  <si>
    <t>IRE</t>
  </si>
  <si>
    <t>IDI</t>
  </si>
  <si>
    <t>IKO</t>
  </si>
  <si>
    <t>JKU</t>
  </si>
  <si>
    <t>JRO</t>
  </si>
  <si>
    <t>JIR</t>
  </si>
  <si>
    <t>JPE</t>
  </si>
  <si>
    <t>JDI</t>
  </si>
  <si>
    <t>KAK</t>
  </si>
  <si>
    <t>KTI</t>
  </si>
  <si>
    <t>LRO</t>
  </si>
  <si>
    <t>MSU</t>
  </si>
  <si>
    <t>MKU</t>
  </si>
  <si>
    <t>MSA</t>
  </si>
  <si>
    <t>MBA</t>
  </si>
  <si>
    <t>MAP</t>
  </si>
  <si>
    <t>MOR</t>
  </si>
  <si>
    <t>PSA</t>
  </si>
  <si>
    <t>SRO</t>
  </si>
  <si>
    <t>STS</t>
  </si>
  <si>
    <t>TDI</t>
  </si>
  <si>
    <t>URO</t>
  </si>
  <si>
    <t>VEK</t>
  </si>
  <si>
    <t>VSA</t>
  </si>
  <si>
    <t>VIT</t>
  </si>
  <si>
    <t>ÅTI</t>
  </si>
  <si>
    <t>AKU</t>
  </si>
  <si>
    <t>ARO</t>
  </si>
  <si>
    <t>BIT</t>
  </si>
  <si>
    <t>CTH</t>
  </si>
  <si>
    <t>CBA</t>
  </si>
  <si>
    <t>ELA</t>
  </si>
  <si>
    <t>EKO</t>
  </si>
  <si>
    <t>¨JEB</t>
  </si>
  <si>
    <t>KRK</t>
  </si>
  <si>
    <t>LOR</t>
  </si>
  <si>
    <t>MPE</t>
  </si>
  <si>
    <t>MTA</t>
  </si>
  <si>
    <t>OKU</t>
  </si>
  <si>
    <t>RKO</t>
  </si>
  <si>
    <t>RDI</t>
  </si>
  <si>
    <t>SVS</t>
  </si>
  <si>
    <t>VTI</t>
  </si>
  <si>
    <t>YSA</t>
  </si>
  <si>
    <t>FR</t>
  </si>
  <si>
    <t>Tjänstefördelning lärare Gårdsskolan HT24</t>
  </si>
  <si>
    <t>Åk 1</t>
  </si>
  <si>
    <t>Åk 2</t>
  </si>
  <si>
    <t>Åk 3</t>
  </si>
  <si>
    <t>Åk 4</t>
  </si>
  <si>
    <t>Åk 5</t>
  </si>
  <si>
    <t>Åk 6</t>
  </si>
  <si>
    <t>Åk 7</t>
  </si>
  <si>
    <t>Åk 8</t>
  </si>
  <si>
    <t>Åk 9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</si>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</sst>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16"/>
      <color rgb="FFA6415C"/>
      <name val="Calibri"/>
      <family val="2"/>
    </font>
    <font>
      <sz val="8"/>
      <color rgb="FF0070C0"/>
      <name val="Arial"/>
      <family val="2"/>
    </font>
    <font>
      <sz val="10"/>
      <name val="Symbol"/>
      <family val="1"/>
      <charset val="2"/>
    </font>
    <font>
      <b/>
      <sz val="16"/>
      <color rgb="FF00478B"/>
      <name val="Arial"/>
      <family val="2"/>
    </font>
    <font>
      <b/>
      <sz val="8"/>
      <color rgb="FF00478B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16" borderId="1" applyNumberFormat="0" applyFont="0" applyAlignment="0" applyProtection="0"/>
    <xf numFmtId="0" fontId="10" fillId="17" borderId="2" applyNumberFormat="0" applyAlignment="0" applyProtection="0"/>
    <xf numFmtId="0" fontId="11" fillId="4" borderId="0" applyNumberFormat="0" applyBorder="0" applyAlignment="0" applyProtection="0"/>
    <xf numFmtId="0" fontId="12" fillId="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22" borderId="3" applyNumberFormat="0" applyAlignment="0" applyProtection="0"/>
    <xf numFmtId="0" fontId="16" fillId="0" borderId="4" applyNumberFormat="0" applyFill="0" applyAlignment="0" applyProtection="0"/>
    <xf numFmtId="0" fontId="17" fillId="23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7" borderId="9" applyNumberFormat="0" applyAlignment="0" applyProtection="0"/>
    <xf numFmtId="0" fontId="2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4" fillId="0" borderId="0" xfId="0" applyFont="1"/>
    <xf numFmtId="0" fontId="4" fillId="29" borderId="1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30" borderId="10" xfId="0" applyFont="1" applyFill="1" applyBorder="1" applyAlignment="1">
      <alignment horizontal="center" vertical="center"/>
    </xf>
    <xf numFmtId="0" fontId="4" fillId="31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4" borderId="13" xfId="0" applyFont="1" applyFill="1" applyBorder="1" applyAlignment="1" applyProtection="1">
      <alignment horizontal="center"/>
      <protection locked="0"/>
    </xf>
    <xf numFmtId="0" fontId="3" fillId="24" borderId="14" xfId="0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 applyProtection="1">
      <alignment horizontal="center"/>
      <protection locked="0"/>
    </xf>
    <xf numFmtId="0" fontId="3" fillId="25" borderId="13" xfId="0" applyFont="1" applyFill="1" applyBorder="1" applyAlignment="1" applyProtection="1">
      <alignment horizontal="center"/>
      <protection locked="0"/>
    </xf>
    <xf numFmtId="0" fontId="3" fillId="25" borderId="14" xfId="0" applyFont="1" applyFill="1" applyBorder="1" applyAlignment="1" applyProtection="1">
      <alignment horizontal="center"/>
      <protection locked="0"/>
    </xf>
    <xf numFmtId="0" fontId="3" fillId="25" borderId="15" xfId="0" applyFont="1" applyFill="1" applyBorder="1" applyAlignment="1" applyProtection="1">
      <alignment horizontal="center"/>
      <protection locked="0"/>
    </xf>
    <xf numFmtId="0" fontId="3" fillId="26" borderId="13" xfId="0" applyFont="1" applyFill="1" applyBorder="1" applyAlignment="1" applyProtection="1">
      <alignment horizontal="center"/>
      <protection locked="0"/>
    </xf>
    <xf numFmtId="0" fontId="3" fillId="26" borderId="14" xfId="0" applyFont="1" applyFill="1" applyBorder="1" applyAlignment="1" applyProtection="1">
      <alignment horizontal="center"/>
      <protection locked="0"/>
    </xf>
    <xf numFmtId="0" fontId="3" fillId="26" borderId="15" xfId="0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16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28" borderId="17" xfId="0" applyFont="1" applyFill="1" applyBorder="1" applyProtection="1">
      <protection locked="0"/>
    </xf>
    <xf numFmtId="0" fontId="3" fillId="28" borderId="18" xfId="0" applyFont="1" applyFill="1" applyBorder="1" applyAlignment="1" applyProtection="1">
      <alignment horizontal="center"/>
      <protection locked="0"/>
    </xf>
    <xf numFmtId="0" fontId="4" fillId="28" borderId="18" xfId="0" applyFont="1" applyFill="1" applyBorder="1" applyAlignment="1" applyProtection="1">
      <alignment horizontal="center"/>
      <protection locked="0"/>
    </xf>
    <xf numFmtId="0" fontId="0" fillId="28" borderId="19" xfId="0" applyFill="1" applyBorder="1" applyProtection="1">
      <protection locked="0"/>
    </xf>
    <xf numFmtId="0" fontId="0" fillId="28" borderId="20" xfId="0" applyFill="1" applyBorder="1" applyAlignment="1" applyProtection="1">
      <alignment horizontal="center"/>
      <protection locked="0"/>
    </xf>
    <xf numFmtId="0" fontId="0" fillId="28" borderId="20" xfId="0" applyFill="1" applyBorder="1" applyProtection="1">
      <protection locked="0"/>
    </xf>
    <xf numFmtId="0" fontId="3" fillId="32" borderId="13" xfId="0" applyFont="1" applyFill="1" applyBorder="1" applyAlignment="1" applyProtection="1">
      <alignment horizontal="center"/>
      <protection locked="0"/>
    </xf>
    <xf numFmtId="0" fontId="3" fillId="32" borderId="14" xfId="0" applyFont="1" applyFill="1" applyBorder="1" applyAlignment="1" applyProtection="1">
      <alignment horizontal="center"/>
      <protection locked="0"/>
    </xf>
    <xf numFmtId="0" fontId="3" fillId="32" borderId="15" xfId="0" applyFont="1" applyFill="1" applyBorder="1" applyAlignment="1" applyProtection="1">
      <alignment horizontal="center"/>
      <protection locked="0"/>
    </xf>
    <xf numFmtId="0" fontId="4" fillId="32" borderId="10" xfId="0" applyFont="1" applyFill="1" applyBorder="1" applyAlignment="1">
      <alignment horizontal="center" vertical="center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25" borderId="10" xfId="0" applyFont="1" applyFill="1" applyBorder="1" applyAlignment="1" applyProtection="1">
      <alignment horizontal="center" vertical="center"/>
      <protection locked="0"/>
    </xf>
    <xf numFmtId="0" fontId="3" fillId="26" borderId="10" xfId="0" applyFont="1" applyFill="1" applyBorder="1" applyAlignment="1" applyProtection="1">
      <alignment horizontal="center" vertical="center"/>
      <protection locked="0"/>
    </xf>
    <xf numFmtId="0" fontId="4" fillId="28" borderId="25" xfId="0" applyFont="1" applyFill="1" applyBorder="1" applyAlignment="1" applyProtection="1">
      <alignment horizontal="center"/>
      <protection locked="0"/>
    </xf>
    <xf numFmtId="0" fontId="0" fillId="28" borderId="27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27" borderId="10" xfId="0" applyFont="1" applyFill="1" applyBorder="1" applyAlignment="1">
      <alignment horizontal="center" vertical="center"/>
    </xf>
    <xf numFmtId="0" fontId="3" fillId="32" borderId="10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/>
    </xf>
    <xf numFmtId="0" fontId="3" fillId="34" borderId="10" xfId="0" applyFont="1" applyFill="1" applyBorder="1" applyAlignment="1">
      <alignment horizontal="center" vertical="center"/>
    </xf>
    <xf numFmtId="164" fontId="7" fillId="27" borderId="10" xfId="0" applyNumberFormat="1" applyFont="1" applyFill="1" applyBorder="1" applyAlignment="1">
      <alignment horizontal="center" vertical="center"/>
    </xf>
    <xf numFmtId="0" fontId="27" fillId="0" borderId="0" xfId="0" quotePrefix="1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31" fillId="0" borderId="0" xfId="0" applyFont="1"/>
    <xf numFmtId="0" fontId="3" fillId="28" borderId="0" xfId="0" applyFont="1" applyFill="1" applyAlignment="1" applyProtection="1">
      <alignment horizontal="center" vertical="center"/>
      <protection locked="0"/>
    </xf>
    <xf numFmtId="9" fontId="3" fillId="24" borderId="10" xfId="34" applyFont="1" applyFill="1" applyBorder="1" applyAlignment="1" applyProtection="1">
      <alignment horizontal="center" vertical="center"/>
      <protection locked="0"/>
    </xf>
    <xf numFmtId="0" fontId="3" fillId="28" borderId="21" xfId="0" applyFont="1" applyFill="1" applyBorder="1" applyAlignment="1" applyProtection="1">
      <alignment horizontal="left" vertical="center" indent="1"/>
      <protection locked="0"/>
    </xf>
    <xf numFmtId="0" fontId="32" fillId="0" borderId="0" xfId="0" applyFont="1" applyAlignment="1">
      <alignment horizontal="left" vertical="center" indent="4"/>
    </xf>
    <xf numFmtId="0" fontId="30" fillId="0" borderId="0" xfId="0" applyFont="1" applyAlignment="1">
      <alignment vertical="center"/>
    </xf>
    <xf numFmtId="0" fontId="3" fillId="36" borderId="10" xfId="0" applyFont="1" applyFill="1" applyBorder="1" applyAlignment="1">
      <alignment horizontal="center" vertical="center"/>
    </xf>
    <xf numFmtId="0" fontId="28" fillId="0" borderId="10" xfId="0" applyFont="1" applyBorder="1" applyAlignment="1" applyProtection="1">
      <alignment horizontal="center" vertical="center"/>
      <protection locked="0"/>
    </xf>
    <xf numFmtId="164" fontId="3" fillId="26" borderId="11" xfId="0" applyNumberFormat="1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164" fontId="3" fillId="24" borderId="11" xfId="0" applyNumberFormat="1" applyFont="1" applyFill="1" applyBorder="1" applyAlignment="1">
      <alignment horizontal="center" vertical="center"/>
    </xf>
    <xf numFmtId="164" fontId="3" fillId="24" borderId="12" xfId="0" applyNumberFormat="1" applyFont="1" applyFill="1" applyBorder="1" applyAlignment="1">
      <alignment horizontal="center" vertical="center"/>
    </xf>
    <xf numFmtId="164" fontId="3" fillId="25" borderId="11" xfId="0" applyNumberFormat="1" applyFont="1" applyFill="1" applyBorder="1" applyAlignment="1">
      <alignment horizontal="center" vertical="center"/>
    </xf>
    <xf numFmtId="164" fontId="3" fillId="25" borderId="12" xfId="0" applyNumberFormat="1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30" borderId="22" xfId="0" applyFont="1" applyFill="1" applyBorder="1" applyAlignment="1" applyProtection="1">
      <alignment horizontal="center"/>
      <protection locked="0"/>
    </xf>
    <xf numFmtId="0" fontId="3" fillId="30" borderId="23" xfId="0" applyFont="1" applyFill="1" applyBorder="1" applyAlignment="1" applyProtection="1">
      <alignment horizontal="center"/>
      <protection locked="0"/>
    </xf>
    <xf numFmtId="0" fontId="3" fillId="30" borderId="24" xfId="0" applyFont="1" applyFill="1" applyBorder="1" applyAlignment="1" applyProtection="1">
      <alignment horizontal="center"/>
      <protection locked="0"/>
    </xf>
    <xf numFmtId="0" fontId="3" fillId="29" borderId="22" xfId="0" applyFont="1" applyFill="1" applyBorder="1" applyAlignment="1" applyProtection="1">
      <alignment horizontal="center"/>
      <protection locked="0"/>
    </xf>
    <xf numFmtId="0" fontId="3" fillId="29" borderId="23" xfId="0" applyFont="1" applyFill="1" applyBorder="1" applyAlignment="1" applyProtection="1">
      <alignment horizontal="center"/>
      <protection locked="0"/>
    </xf>
    <xf numFmtId="0" fontId="3" fillId="29" borderId="24" xfId="0" applyFont="1" applyFill="1" applyBorder="1" applyAlignment="1" applyProtection="1">
      <alignment horizontal="center"/>
      <protection locked="0"/>
    </xf>
    <xf numFmtId="0" fontId="3" fillId="33" borderId="22" xfId="0" applyFont="1" applyFill="1" applyBorder="1" applyAlignment="1" applyProtection="1">
      <alignment horizontal="center"/>
      <protection locked="0"/>
    </xf>
    <xf numFmtId="0" fontId="3" fillId="33" borderId="23" xfId="0" applyFont="1" applyFill="1" applyBorder="1" applyAlignment="1" applyProtection="1">
      <alignment horizontal="center"/>
      <protection locked="0"/>
    </xf>
    <xf numFmtId="0" fontId="3" fillId="33" borderId="24" xfId="0" applyFont="1" applyFill="1" applyBorder="1" applyAlignment="1" applyProtection="1">
      <alignment horizontal="center"/>
      <protection locked="0"/>
    </xf>
    <xf numFmtId="0" fontId="3" fillId="31" borderId="22" xfId="0" applyFont="1" applyFill="1" applyBorder="1" applyAlignment="1" applyProtection="1">
      <alignment horizontal="center"/>
      <protection locked="0"/>
    </xf>
    <xf numFmtId="0" fontId="3" fillId="31" borderId="23" xfId="0" applyFont="1" applyFill="1" applyBorder="1" applyAlignment="1" applyProtection="1">
      <alignment horizontal="center"/>
      <protection locked="0"/>
    </xf>
    <xf numFmtId="0" fontId="3" fillId="31" borderId="24" xfId="0" applyFont="1" applyFill="1" applyBorder="1" applyAlignment="1" applyProtection="1">
      <alignment horizontal="center"/>
      <protection locked="0"/>
    </xf>
    <xf numFmtId="0" fontId="3" fillId="31" borderId="29" xfId="0" applyFont="1" applyFill="1" applyBorder="1" applyAlignment="1" applyProtection="1">
      <alignment horizontal="center"/>
      <protection locked="0"/>
    </xf>
    <xf numFmtId="0" fontId="3" fillId="31" borderId="30" xfId="0" applyFont="1" applyFill="1" applyBorder="1" applyAlignment="1" applyProtection="1">
      <alignment horizontal="center"/>
      <protection locked="0"/>
    </xf>
    <xf numFmtId="0" fontId="3" fillId="31" borderId="31" xfId="0" applyFont="1" applyFill="1" applyBorder="1" applyAlignment="1" applyProtection="1">
      <alignment horizontal="center"/>
      <protection locked="0"/>
    </xf>
    <xf numFmtId="164" fontId="3" fillId="26" borderId="11" xfId="0" applyNumberFormat="1" applyFont="1" applyFill="1" applyBorder="1" applyAlignment="1">
      <alignment horizontal="center"/>
    </xf>
    <xf numFmtId="164" fontId="3" fillId="26" borderId="12" xfId="0" applyNumberFormat="1" applyFont="1" applyFill="1" applyBorder="1" applyAlignment="1">
      <alignment horizontal="center"/>
    </xf>
    <xf numFmtId="164" fontId="3" fillId="26" borderId="12" xfId="0" applyNumberFormat="1" applyFont="1" applyFill="1" applyBorder="1" applyAlignment="1">
      <alignment horizontal="center" vertical="center"/>
    </xf>
    <xf numFmtId="0" fontId="4" fillId="35" borderId="11" xfId="0" applyFont="1" applyFill="1" applyBorder="1" applyAlignment="1" applyProtection="1">
      <alignment horizontal="center"/>
      <protection locked="0"/>
    </xf>
    <xf numFmtId="0" fontId="6" fillId="35" borderId="28" xfId="0" applyFont="1" applyFill="1" applyBorder="1" applyAlignment="1" applyProtection="1">
      <alignment horizontal="center"/>
      <protection locked="0"/>
    </xf>
    <xf numFmtId="0" fontId="6" fillId="35" borderId="12" xfId="0" applyFont="1" applyFill="1" applyBorder="1" applyAlignment="1" applyProtection="1">
      <alignment horizontal="center"/>
      <protection locked="0"/>
    </xf>
    <xf numFmtId="0" fontId="3" fillId="37" borderId="16" xfId="0" applyFont="1" applyFill="1" applyBorder="1" applyAlignment="1">
      <alignment horizontal="center" vertical="center"/>
    </xf>
    <xf numFmtId="0" fontId="28" fillId="37" borderId="16" xfId="0" applyFont="1" applyFill="1" applyBorder="1" applyAlignment="1" applyProtection="1">
      <alignment horizontal="center" vertical="center"/>
      <protection locked="0"/>
    </xf>
    <xf numFmtId="164" fontId="3" fillId="37" borderId="16" xfId="0" applyNumberFormat="1" applyFont="1" applyFill="1" applyBorder="1" applyAlignment="1">
      <alignment horizontal="center" vertical="center"/>
    </xf>
    <xf numFmtId="0" fontId="3" fillId="37" borderId="10" xfId="0" applyFont="1" applyFill="1" applyBorder="1" applyAlignment="1">
      <alignment horizontal="center" vertical="center"/>
    </xf>
    <xf numFmtId="164" fontId="3" fillId="37" borderId="10" xfId="0" applyNumberFormat="1" applyFont="1" applyFill="1" applyBorder="1" applyAlignment="1">
      <alignment horizontal="center" vertical="center"/>
    </xf>
    <xf numFmtId="0" fontId="3" fillId="37" borderId="11" xfId="0" applyFont="1" applyFill="1" applyBorder="1" applyAlignment="1" applyProtection="1">
      <alignment horizontal="center" vertical="center"/>
      <protection locked="0"/>
    </xf>
    <xf numFmtId="0" fontId="3" fillId="37" borderId="12" xfId="0" applyFont="1" applyFill="1" applyBorder="1" applyAlignment="1" applyProtection="1">
      <alignment horizontal="center" vertical="center"/>
      <protection locked="0"/>
    </xf>
    <xf numFmtId="0" fontId="7" fillId="37" borderId="11" xfId="0" applyFont="1" applyFill="1" applyBorder="1" applyAlignment="1" applyProtection="1">
      <alignment horizontal="center" vertical="center"/>
      <protection locked="0"/>
    </xf>
    <xf numFmtId="0" fontId="3" fillId="37" borderId="11" xfId="0" quotePrefix="1" applyFont="1" applyFill="1" applyBorder="1" applyAlignment="1" applyProtection="1">
      <alignment horizontal="center" vertical="center"/>
      <protection locked="0"/>
    </xf>
    <xf numFmtId="0" fontId="28" fillId="37" borderId="11" xfId="0" applyFont="1" applyFill="1" applyBorder="1" applyAlignment="1" applyProtection="1">
      <alignment horizontal="center" vertical="center"/>
      <protection locked="0"/>
    </xf>
    <xf numFmtId="0" fontId="28" fillId="37" borderId="12" xfId="0" applyFont="1" applyFill="1" applyBorder="1" applyAlignment="1" applyProtection="1">
      <alignment horizontal="center" vertical="center"/>
      <protection locked="0"/>
    </xf>
    <xf numFmtId="0" fontId="3" fillId="37" borderId="26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7" fillId="37" borderId="10" xfId="0" applyFont="1" applyFill="1" applyBorder="1" applyAlignment="1">
      <alignment horizontal="center" vertical="center"/>
    </xf>
    <xf numFmtId="0" fontId="28" fillId="37" borderId="10" xfId="0" applyFont="1" applyFill="1" applyBorder="1" applyAlignment="1" applyProtection="1">
      <alignment horizontal="center" vertical="center"/>
      <protection locked="0"/>
    </xf>
    <xf numFmtId="0" fontId="3" fillId="37" borderId="10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right" vertical="center" indent="1"/>
    </xf>
    <xf numFmtId="0" fontId="7" fillId="37" borderId="10" xfId="0" applyFont="1" applyFill="1" applyBorder="1" applyAlignment="1" applyProtection="1">
      <alignment horizontal="left" vertical="center" indent="1"/>
      <protection locked="0"/>
    </xf>
    <xf numFmtId="0" fontId="3" fillId="37" borderId="10" xfId="0" applyFont="1" applyFill="1" applyBorder="1" applyAlignment="1" applyProtection="1">
      <alignment horizontal="left" vertical="center" indent="1"/>
      <protection locked="0"/>
    </xf>
    <xf numFmtId="0" fontId="7" fillId="37" borderId="12" xfId="0" applyFont="1" applyFill="1" applyBorder="1" applyAlignment="1" applyProtection="1">
      <alignment horizontal="center" vertical="center"/>
      <protection locked="0"/>
    </xf>
    <xf numFmtId="0" fontId="0" fillId="37" borderId="0" xfId="0" applyFill="1" applyAlignment="1" applyProtection="1">
      <alignment vertical="center"/>
      <protection locked="0"/>
    </xf>
    <xf numFmtId="0" fontId="3" fillId="37" borderId="16" xfId="0" applyFont="1" applyFill="1" applyBorder="1" applyAlignment="1" applyProtection="1">
      <alignment horizontal="center" vertical="center"/>
      <protection locked="0"/>
    </xf>
    <xf numFmtId="20" fontId="3" fillId="37" borderId="11" xfId="0" applyNumberFormat="1" applyFont="1" applyFill="1" applyBorder="1" applyAlignment="1" applyProtection="1">
      <alignment horizontal="center" vertical="center"/>
      <protection locked="0"/>
    </xf>
    <xf numFmtId="9" fontId="3" fillId="37" borderId="10" xfId="34" applyFont="1" applyFill="1" applyBorder="1" applyAlignment="1" applyProtection="1">
      <alignment horizontal="center" vertical="center"/>
      <protection locked="0"/>
    </xf>
  </cellXfs>
  <cellStyles count="45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Normal 2" xfId="43" xr:uid="{00000000-0005-0000-0000-000022000000}"/>
    <cellStyle name="Procent" xfId="34" builtinId="5"/>
    <cellStyle name="Procent 2" xfId="44" xr:uid="{00000000-0005-0000-0000-000024000000}"/>
    <cellStyle name="Rubrik" xfId="35" builtinId="15" customBuiltin="1"/>
    <cellStyle name="Rubrik 1" xfId="36" builtinId="16" customBuiltin="1"/>
    <cellStyle name="Rubrik 2" xfId="37" builtinId="17" customBuiltin="1"/>
    <cellStyle name="Rubrik 3" xfId="38" builtinId="18" customBuiltin="1"/>
    <cellStyle name="Rubrik 4" xfId="39" builtinId="19" customBuiltin="1"/>
    <cellStyle name="Summa" xfId="40" builtinId="25" customBuiltin="1"/>
    <cellStyle name="Utdata" xfId="41" builtinId="21" customBuiltin="1"/>
    <cellStyle name="Varningstext" xfId="42" builtinId="11" customBuiltin="1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indexed="3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7"/>
      </font>
    </dxf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6FF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9E2FF"/>
      <rgbColor rgb="00FFFFCC"/>
      <rgbColor rgb="00CCFFFF"/>
      <rgbColor rgb="00660066"/>
      <rgbColor rgb="00FF8080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78B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</xdr:row>
      <xdr:rowOff>15240</xdr:rowOff>
    </xdr:from>
    <xdr:to>
      <xdr:col>5</xdr:col>
      <xdr:colOff>30480</xdr:colOff>
      <xdr:row>5</xdr:row>
      <xdr:rowOff>38100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2345EA57-404A-C0AF-DA9C-66550A459BCB}"/>
            </a:ext>
          </a:extLst>
        </xdr:cNvPr>
        <xdr:cNvSpPr/>
      </xdr:nvSpPr>
      <xdr:spPr>
        <a:xfrm>
          <a:off x="220980" y="190500"/>
          <a:ext cx="1066800" cy="7467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sv-SE" sz="1800">
              <a:latin typeface="Stockholm Type Bold" pitchFamily="50" charset="0"/>
            </a:rPr>
            <a:t>Låg</a:t>
          </a:r>
          <a:endParaRPr lang="sv-SE" sz="1100">
            <a:latin typeface="Stockholm Type Bold" pitchFamily="50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</xdr:row>
      <xdr:rowOff>15240</xdr:rowOff>
    </xdr:from>
    <xdr:to>
      <xdr:col>5</xdr:col>
      <xdr:colOff>30480</xdr:colOff>
      <xdr:row>5</xdr:row>
      <xdr:rowOff>38100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030D77B6-4616-4D71-BF55-27809D5ECA82}"/>
            </a:ext>
          </a:extLst>
        </xdr:cNvPr>
        <xdr:cNvSpPr/>
      </xdr:nvSpPr>
      <xdr:spPr>
        <a:xfrm>
          <a:off x="227330" y="173990"/>
          <a:ext cx="1095375" cy="73088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sv-SE" sz="1800">
              <a:latin typeface="Stockholm Type Bold" pitchFamily="50" charset="0"/>
            </a:rPr>
            <a:t>Låg</a:t>
          </a:r>
          <a:endParaRPr lang="sv-SE" sz="1100">
            <a:latin typeface="Stockholm Type Bold" pitchFamily="50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30480</xdr:rowOff>
    </xdr:from>
    <xdr:to>
      <xdr:col>3</xdr:col>
      <xdr:colOff>297180</xdr:colOff>
      <xdr:row>5</xdr:row>
      <xdr:rowOff>53340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5D7CEE59-86AA-43F4-91E2-FC3A94F29585}"/>
            </a:ext>
          </a:extLst>
        </xdr:cNvPr>
        <xdr:cNvSpPr/>
      </xdr:nvSpPr>
      <xdr:spPr>
        <a:xfrm>
          <a:off x="198120" y="205740"/>
          <a:ext cx="1066800" cy="746760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sv-SE" sz="1800">
              <a:latin typeface="Stockholm Type Bold" pitchFamily="50" charset="0"/>
            </a:rPr>
            <a:t>Mellan</a:t>
          </a:r>
          <a:endParaRPr lang="sv-SE" sz="1100">
            <a:latin typeface="Stockholm Type Bold" pitchFamily="50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7620</xdr:rowOff>
    </xdr:from>
    <xdr:to>
      <xdr:col>3</xdr:col>
      <xdr:colOff>297180</xdr:colOff>
      <xdr:row>5</xdr:row>
      <xdr:rowOff>30480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138E5687-0576-4C97-92DD-E20E7AE5A3F5}"/>
            </a:ext>
          </a:extLst>
        </xdr:cNvPr>
        <xdr:cNvSpPr/>
      </xdr:nvSpPr>
      <xdr:spPr>
        <a:xfrm>
          <a:off x="198120" y="182880"/>
          <a:ext cx="1066800" cy="746760"/>
        </a:xfrm>
        <a:prstGeom prst="round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sv-SE" sz="1800">
              <a:latin typeface="Stockholm Type Bold" pitchFamily="50" charset="0"/>
            </a:rPr>
            <a:t>Hög</a:t>
          </a:r>
          <a:endParaRPr lang="sv-SE" sz="1100">
            <a:latin typeface="Stockholm Type Bold" pitchFamily="50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</xdr:row>
      <xdr:rowOff>95250</xdr:rowOff>
    </xdr:from>
    <xdr:to>
      <xdr:col>6</xdr:col>
      <xdr:colOff>400050</xdr:colOff>
      <xdr:row>4</xdr:row>
      <xdr:rowOff>95250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49D96308-E9B9-433D-BE70-C780F43BAFE3}"/>
            </a:ext>
          </a:extLst>
        </xdr:cNvPr>
        <xdr:cNvSpPr>
          <a:spLocks noChangeShapeType="1"/>
        </xdr:cNvSpPr>
      </xdr:nvSpPr>
      <xdr:spPr bwMode="auto">
        <a:xfrm flipH="1">
          <a:off x="2430780" y="900303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image" Target="../media/image3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image" Target="../media/image4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image" Target="../media/image5.pn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M85"/>
  <sheetViews>
    <sheetView showGridLines="0" tabSelected="1" zoomScaleNormal="100" workbookViewId="0">
      <pane xSplit="12" ySplit="2" topLeftCell="M3" activePane="bottomRight" state="frozen"/>
      <selection pane="topRight" activeCell="K1" sqref="K1"/>
      <selection pane="bottomLeft" activeCell="A4" sqref="A4"/>
      <selection pane="bottomRight" activeCell="M17" sqref="M17"/>
    </sheetView>
  </sheetViews>
  <sheetFormatPr defaultColWidth="9.08984375" defaultRowHeight="12.5"/>
  <cols>
    <col min="1" max="1" width="2.36328125" style="3" customWidth="1"/>
    <col min="2" max="2" width="7.36328125" style="3" customWidth="1"/>
    <col min="3" max="3" width="7.90625" style="2" bestFit="1" customWidth="1"/>
    <col min="4" max="4" width="5.90625" style="3" bestFit="1" customWidth="1"/>
    <col min="5" max="5" width="6" style="3" customWidth="1"/>
    <col min="6" max="6" width="4.453125" style="3" bestFit="1" customWidth="1"/>
    <col min="7" max="10" width="6.6328125" style="3" customWidth="1"/>
    <col min="11" max="11" width="5.6328125" style="3" customWidth="1"/>
    <col min="12" max="12" width="56.08984375" style="3" customWidth="1"/>
    <col min="13" max="13" width="37.36328125" style="3" customWidth="1"/>
    <col min="14" max="16384" width="9.08984375" style="3"/>
  </cols>
  <sheetData>
    <row r="1" spans="2:13" s="47" customFormat="1" ht="50" customHeight="1">
      <c r="B1" s="119" t="s">
        <v>240</v>
      </c>
      <c r="C1" s="42"/>
      <c r="K1" s="75"/>
    </row>
    <row r="2" spans="2:13">
      <c r="B2" s="4" t="s">
        <v>17</v>
      </c>
      <c r="C2" s="5" t="s">
        <v>0</v>
      </c>
      <c r="D2" s="4" t="s">
        <v>16</v>
      </c>
      <c r="E2" s="4" t="s">
        <v>18</v>
      </c>
      <c r="F2" s="5" t="s">
        <v>38</v>
      </c>
      <c r="G2" s="5" t="s">
        <v>43</v>
      </c>
      <c r="H2" s="5" t="s">
        <v>44</v>
      </c>
      <c r="I2" s="5" t="s">
        <v>75</v>
      </c>
      <c r="J2" s="5" t="s">
        <v>45</v>
      </c>
      <c r="K2" s="5" t="s">
        <v>81</v>
      </c>
      <c r="L2" s="4" t="s">
        <v>39</v>
      </c>
    </row>
    <row r="3" spans="2:13" s="54" customFormat="1" ht="15" customHeight="1">
      <c r="B3" s="122" t="s">
        <v>175</v>
      </c>
      <c r="C3" s="122" t="s">
        <v>42</v>
      </c>
      <c r="D3" s="130">
        <v>1</v>
      </c>
      <c r="E3" s="77">
        <v>1080</v>
      </c>
      <c r="F3" s="48">
        <f t="shared" ref="F3" si="0">E3*D3</f>
        <v>1080</v>
      </c>
      <c r="G3" s="76">
        <f>låg!E11</f>
        <v>0</v>
      </c>
      <c r="H3" s="49">
        <f>mellan!E11</f>
        <v>0</v>
      </c>
      <c r="I3" s="50">
        <f>hög!E11</f>
        <v>0</v>
      </c>
      <c r="J3" s="51">
        <f>övrigt!E3</f>
        <v>0</v>
      </c>
      <c r="K3" s="52">
        <f>F3-SUM(G3:J3)</f>
        <v>1080</v>
      </c>
      <c r="L3" s="124"/>
      <c r="M3" s="53"/>
    </row>
    <row r="4" spans="2:13" s="54" customFormat="1" ht="15" customHeight="1">
      <c r="B4" s="122" t="s">
        <v>176</v>
      </c>
      <c r="C4" s="122" t="s">
        <v>42</v>
      </c>
      <c r="D4" s="130">
        <v>1</v>
      </c>
      <c r="E4" s="77">
        <v>1080</v>
      </c>
      <c r="F4" s="48">
        <f t="shared" ref="F4:F5" si="1">E4*D4</f>
        <v>1080</v>
      </c>
      <c r="G4" s="76">
        <f>låg!E12</f>
        <v>0</v>
      </c>
      <c r="H4" s="49">
        <f>mellan!E12</f>
        <v>0</v>
      </c>
      <c r="I4" s="50">
        <f>hög!E12</f>
        <v>0</v>
      </c>
      <c r="J4" s="51">
        <f>övrigt!E4</f>
        <v>0</v>
      </c>
      <c r="K4" s="52">
        <f t="shared" ref="K4:K5" si="2">F4-SUM(G4:J4)</f>
        <v>1080</v>
      </c>
      <c r="L4" s="124"/>
      <c r="M4" s="53"/>
    </row>
    <row r="5" spans="2:13" s="47" customFormat="1" ht="15" customHeight="1">
      <c r="B5" s="122" t="s">
        <v>177</v>
      </c>
      <c r="C5" s="122" t="s">
        <v>42</v>
      </c>
      <c r="D5" s="130">
        <v>1</v>
      </c>
      <c r="E5" s="77">
        <v>1080</v>
      </c>
      <c r="F5" s="48">
        <f t="shared" si="1"/>
        <v>1080</v>
      </c>
      <c r="G5" s="76">
        <f>låg!E13</f>
        <v>0</v>
      </c>
      <c r="H5" s="49">
        <f>mellan!E13</f>
        <v>0</v>
      </c>
      <c r="I5" s="50">
        <f>hög!E13</f>
        <v>0</v>
      </c>
      <c r="J5" s="51">
        <f>övrigt!E5</f>
        <v>0</v>
      </c>
      <c r="K5" s="52">
        <f t="shared" si="2"/>
        <v>1080</v>
      </c>
      <c r="L5" s="124"/>
    </row>
    <row r="6" spans="2:13" s="47" customFormat="1" ht="15" customHeight="1">
      <c r="B6" s="122" t="s">
        <v>178</v>
      </c>
      <c r="C6" s="122" t="s">
        <v>42</v>
      </c>
      <c r="D6" s="130">
        <v>1</v>
      </c>
      <c r="E6" s="77">
        <v>1080</v>
      </c>
      <c r="F6" s="48">
        <f t="shared" ref="F6:F33" si="3">E6*D6</f>
        <v>1080</v>
      </c>
      <c r="G6" s="76">
        <f>låg!E14</f>
        <v>0</v>
      </c>
      <c r="H6" s="49">
        <f>mellan!E14</f>
        <v>0</v>
      </c>
      <c r="I6" s="50">
        <f>hög!E14</f>
        <v>0</v>
      </c>
      <c r="J6" s="51">
        <f>övrigt!E6</f>
        <v>0</v>
      </c>
      <c r="K6" s="52">
        <f t="shared" ref="K6:K30" si="4">F6-SUM(G6:J6)</f>
        <v>1080</v>
      </c>
      <c r="L6" s="124"/>
    </row>
    <row r="7" spans="2:13" s="47" customFormat="1" ht="15" customHeight="1">
      <c r="B7" s="122" t="s">
        <v>179</v>
      </c>
      <c r="C7" s="122" t="s">
        <v>70</v>
      </c>
      <c r="D7" s="130">
        <v>1</v>
      </c>
      <c r="E7" s="77">
        <v>1080</v>
      </c>
      <c r="F7" s="48">
        <f t="shared" si="3"/>
        <v>1080</v>
      </c>
      <c r="G7" s="76">
        <f>låg!E15</f>
        <v>1020</v>
      </c>
      <c r="H7" s="49">
        <f>mellan!E15</f>
        <v>0</v>
      </c>
      <c r="I7" s="50">
        <f>hög!E15</f>
        <v>0</v>
      </c>
      <c r="J7" s="51">
        <f>övrigt!E7</f>
        <v>60</v>
      </c>
      <c r="K7" s="52">
        <f t="shared" si="4"/>
        <v>0</v>
      </c>
      <c r="L7" s="124"/>
    </row>
    <row r="8" spans="2:13" s="47" customFormat="1" ht="15" customHeight="1">
      <c r="B8" s="122" t="s">
        <v>180</v>
      </c>
      <c r="C8" s="122" t="s">
        <v>70</v>
      </c>
      <c r="D8" s="130">
        <v>1</v>
      </c>
      <c r="E8" s="77">
        <v>1080</v>
      </c>
      <c r="F8" s="48">
        <f t="shared" si="3"/>
        <v>1080</v>
      </c>
      <c r="G8" s="76">
        <f>låg!E16</f>
        <v>1080</v>
      </c>
      <c r="H8" s="49">
        <f>mellan!E16</f>
        <v>0</v>
      </c>
      <c r="I8" s="50">
        <f>hög!E16</f>
        <v>0</v>
      </c>
      <c r="J8" s="51">
        <f>övrigt!E8</f>
        <v>0</v>
      </c>
      <c r="K8" s="52">
        <f t="shared" si="4"/>
        <v>0</v>
      </c>
      <c r="L8" s="124"/>
    </row>
    <row r="9" spans="2:13" s="47" customFormat="1" ht="15" customHeight="1">
      <c r="B9" s="122" t="s">
        <v>181</v>
      </c>
      <c r="C9" s="122" t="s">
        <v>70</v>
      </c>
      <c r="D9" s="130">
        <v>1</v>
      </c>
      <c r="E9" s="77">
        <v>1080</v>
      </c>
      <c r="F9" s="48">
        <f t="shared" si="3"/>
        <v>1080</v>
      </c>
      <c r="G9" s="76">
        <f>låg!E17</f>
        <v>1080</v>
      </c>
      <c r="H9" s="49">
        <f>mellan!E17</f>
        <v>0</v>
      </c>
      <c r="I9" s="50">
        <f>hög!E17</f>
        <v>0</v>
      </c>
      <c r="J9" s="51">
        <f>övrigt!E9</f>
        <v>0</v>
      </c>
      <c r="K9" s="52">
        <f t="shared" si="4"/>
        <v>0</v>
      </c>
      <c r="L9" s="124"/>
    </row>
    <row r="10" spans="2:13" s="47" customFormat="1" ht="15" customHeight="1">
      <c r="B10" s="122" t="s">
        <v>182</v>
      </c>
      <c r="C10" s="122" t="s">
        <v>71</v>
      </c>
      <c r="D10" s="130">
        <v>1</v>
      </c>
      <c r="E10" s="77">
        <v>1080</v>
      </c>
      <c r="F10" s="48">
        <f t="shared" si="3"/>
        <v>1080</v>
      </c>
      <c r="G10" s="76">
        <f>låg!E18</f>
        <v>1020</v>
      </c>
      <c r="H10" s="49">
        <f>mellan!E18</f>
        <v>0</v>
      </c>
      <c r="I10" s="50">
        <f>hög!E18</f>
        <v>0</v>
      </c>
      <c r="J10" s="51">
        <f>övrigt!E10</f>
        <v>60</v>
      </c>
      <c r="K10" s="52">
        <f t="shared" si="4"/>
        <v>0</v>
      </c>
      <c r="L10" s="124"/>
    </row>
    <row r="11" spans="2:13" s="47" customFormat="1" ht="15" customHeight="1">
      <c r="B11" s="122" t="s">
        <v>183</v>
      </c>
      <c r="C11" s="122" t="s">
        <v>71</v>
      </c>
      <c r="D11" s="130">
        <v>1</v>
      </c>
      <c r="E11" s="77">
        <v>1080</v>
      </c>
      <c r="F11" s="48">
        <f t="shared" si="3"/>
        <v>1080</v>
      </c>
      <c r="G11" s="76">
        <f>låg!E19</f>
        <v>1080</v>
      </c>
      <c r="H11" s="49">
        <f>mellan!E19</f>
        <v>0</v>
      </c>
      <c r="I11" s="50">
        <f>hög!E19</f>
        <v>0</v>
      </c>
      <c r="J11" s="51">
        <f>övrigt!E11</f>
        <v>0</v>
      </c>
      <c r="K11" s="52">
        <f t="shared" si="4"/>
        <v>0</v>
      </c>
      <c r="L11" s="124"/>
    </row>
    <row r="12" spans="2:13" s="47" customFormat="1" ht="15" customHeight="1">
      <c r="B12" s="122" t="s">
        <v>184</v>
      </c>
      <c r="C12" s="122" t="s">
        <v>71</v>
      </c>
      <c r="D12" s="130">
        <v>1</v>
      </c>
      <c r="E12" s="77">
        <v>1080</v>
      </c>
      <c r="F12" s="48">
        <f t="shared" si="3"/>
        <v>1080</v>
      </c>
      <c r="G12" s="76">
        <f>låg!E20</f>
        <v>1080</v>
      </c>
      <c r="H12" s="49">
        <f>mellan!E20</f>
        <v>0</v>
      </c>
      <c r="I12" s="50">
        <f>hög!E20</f>
        <v>0</v>
      </c>
      <c r="J12" s="51">
        <f>övrigt!E12</f>
        <v>0</v>
      </c>
      <c r="K12" s="52">
        <f t="shared" si="4"/>
        <v>0</v>
      </c>
      <c r="L12" s="124"/>
    </row>
    <row r="13" spans="2:13" s="47" customFormat="1" ht="15" customHeight="1">
      <c r="B13" s="122" t="s">
        <v>185</v>
      </c>
      <c r="C13" s="122" t="s">
        <v>72</v>
      </c>
      <c r="D13" s="130">
        <v>1</v>
      </c>
      <c r="E13" s="77">
        <v>1080</v>
      </c>
      <c r="F13" s="48">
        <f t="shared" si="3"/>
        <v>1080</v>
      </c>
      <c r="G13" s="76">
        <f>låg!E21</f>
        <v>1020</v>
      </c>
      <c r="H13" s="49">
        <f>mellan!E21</f>
        <v>0</v>
      </c>
      <c r="I13" s="50">
        <f>hög!E21</f>
        <v>0</v>
      </c>
      <c r="J13" s="51">
        <f>övrigt!E13</f>
        <v>60</v>
      </c>
      <c r="K13" s="52">
        <f t="shared" si="4"/>
        <v>0</v>
      </c>
      <c r="L13" s="124"/>
    </row>
    <row r="14" spans="2:13" s="47" customFormat="1" ht="15" customHeight="1">
      <c r="B14" s="122" t="s">
        <v>186</v>
      </c>
      <c r="C14" s="122" t="s">
        <v>72</v>
      </c>
      <c r="D14" s="130">
        <v>1</v>
      </c>
      <c r="E14" s="77">
        <v>1080</v>
      </c>
      <c r="F14" s="48">
        <f t="shared" si="3"/>
        <v>1080</v>
      </c>
      <c r="G14" s="76">
        <f>låg!E22</f>
        <v>1080</v>
      </c>
      <c r="H14" s="49">
        <f>mellan!E22</f>
        <v>0</v>
      </c>
      <c r="I14" s="50">
        <f>hög!E22</f>
        <v>0</v>
      </c>
      <c r="J14" s="51">
        <f>övrigt!E14</f>
        <v>0</v>
      </c>
      <c r="K14" s="52">
        <f t="shared" si="4"/>
        <v>0</v>
      </c>
      <c r="L14" s="124"/>
    </row>
    <row r="15" spans="2:13" s="47" customFormat="1" ht="15" customHeight="1">
      <c r="B15" s="122" t="s">
        <v>187</v>
      </c>
      <c r="C15" s="122" t="s">
        <v>72</v>
      </c>
      <c r="D15" s="130">
        <v>1</v>
      </c>
      <c r="E15" s="77">
        <v>1080</v>
      </c>
      <c r="F15" s="48">
        <f t="shared" si="3"/>
        <v>1080</v>
      </c>
      <c r="G15" s="76">
        <f>låg!E23</f>
        <v>1080</v>
      </c>
      <c r="H15" s="49">
        <f>mellan!E23</f>
        <v>0</v>
      </c>
      <c r="I15" s="50">
        <f>hög!E23</f>
        <v>0</v>
      </c>
      <c r="J15" s="51">
        <f>övrigt!E15</f>
        <v>0</v>
      </c>
      <c r="K15" s="52">
        <f t="shared" si="4"/>
        <v>0</v>
      </c>
      <c r="L15" s="124"/>
    </row>
    <row r="16" spans="2:13" s="47" customFormat="1" ht="15" customHeight="1">
      <c r="B16" s="122" t="s">
        <v>188</v>
      </c>
      <c r="C16" s="122" t="s">
        <v>67</v>
      </c>
      <c r="D16" s="130">
        <v>1</v>
      </c>
      <c r="E16" s="77">
        <v>1080</v>
      </c>
      <c r="F16" s="48">
        <f t="shared" si="3"/>
        <v>1080</v>
      </c>
      <c r="G16" s="76">
        <f>låg!E24</f>
        <v>0</v>
      </c>
      <c r="H16" s="49">
        <f>mellan!E24</f>
        <v>1020</v>
      </c>
      <c r="I16" s="50">
        <f>hög!E24</f>
        <v>0</v>
      </c>
      <c r="J16" s="51">
        <f>övrigt!E16</f>
        <v>60</v>
      </c>
      <c r="K16" s="52">
        <f t="shared" si="4"/>
        <v>0</v>
      </c>
      <c r="L16" s="124"/>
    </row>
    <row r="17" spans="2:12" s="47" customFormat="1" ht="15" customHeight="1">
      <c r="B17" s="122" t="s">
        <v>189</v>
      </c>
      <c r="C17" s="122" t="s">
        <v>67</v>
      </c>
      <c r="D17" s="130">
        <v>1</v>
      </c>
      <c r="E17" s="77">
        <v>1080</v>
      </c>
      <c r="F17" s="48">
        <f t="shared" si="3"/>
        <v>1080</v>
      </c>
      <c r="G17" s="76">
        <f>låg!E25</f>
        <v>0</v>
      </c>
      <c r="H17" s="49">
        <f>mellan!E25</f>
        <v>1080</v>
      </c>
      <c r="I17" s="50">
        <f>hög!E25</f>
        <v>0</v>
      </c>
      <c r="J17" s="51">
        <f>övrigt!E17</f>
        <v>0</v>
      </c>
      <c r="K17" s="52">
        <f t="shared" si="4"/>
        <v>0</v>
      </c>
      <c r="L17" s="124"/>
    </row>
    <row r="18" spans="2:12" s="47" customFormat="1" ht="15" customHeight="1">
      <c r="B18" s="122" t="s">
        <v>53</v>
      </c>
      <c r="C18" s="122" t="s">
        <v>67</v>
      </c>
      <c r="D18" s="130">
        <v>1</v>
      </c>
      <c r="E18" s="77">
        <v>1080</v>
      </c>
      <c r="F18" s="48">
        <f t="shared" si="3"/>
        <v>1080</v>
      </c>
      <c r="G18" s="76">
        <f>låg!E26</f>
        <v>0</v>
      </c>
      <c r="H18" s="49">
        <f>mellan!E26</f>
        <v>1080</v>
      </c>
      <c r="I18" s="50">
        <f>hög!E26</f>
        <v>0</v>
      </c>
      <c r="J18" s="51">
        <f>övrigt!E18</f>
        <v>0</v>
      </c>
      <c r="K18" s="52">
        <f t="shared" si="4"/>
        <v>0</v>
      </c>
      <c r="L18" s="124"/>
    </row>
    <row r="19" spans="2:12" s="47" customFormat="1" ht="15" customHeight="1">
      <c r="B19" s="122" t="s">
        <v>190</v>
      </c>
      <c r="C19" s="122" t="s">
        <v>69</v>
      </c>
      <c r="D19" s="130">
        <v>1</v>
      </c>
      <c r="E19" s="77">
        <v>1080</v>
      </c>
      <c r="F19" s="48">
        <f t="shared" si="3"/>
        <v>1080</v>
      </c>
      <c r="G19" s="76">
        <f>låg!E27</f>
        <v>0</v>
      </c>
      <c r="H19" s="49">
        <f>mellan!E27</f>
        <v>1020</v>
      </c>
      <c r="I19" s="50">
        <f>hög!E27</f>
        <v>0</v>
      </c>
      <c r="J19" s="51">
        <f>övrigt!E19</f>
        <v>60</v>
      </c>
      <c r="K19" s="52">
        <f t="shared" si="4"/>
        <v>0</v>
      </c>
      <c r="L19" s="124"/>
    </row>
    <row r="20" spans="2:12" s="47" customFormat="1" ht="15" customHeight="1">
      <c r="B20" s="122" t="s">
        <v>191</v>
      </c>
      <c r="C20" s="122" t="s">
        <v>69</v>
      </c>
      <c r="D20" s="130">
        <v>1</v>
      </c>
      <c r="E20" s="77">
        <v>1080</v>
      </c>
      <c r="F20" s="48">
        <f t="shared" si="3"/>
        <v>1080</v>
      </c>
      <c r="G20" s="76">
        <f>låg!E28</f>
        <v>0</v>
      </c>
      <c r="H20" s="49">
        <f>mellan!E28</f>
        <v>1080</v>
      </c>
      <c r="I20" s="50">
        <f>hög!E28</f>
        <v>0</v>
      </c>
      <c r="J20" s="51">
        <f>övrigt!E20</f>
        <v>0</v>
      </c>
      <c r="K20" s="52">
        <f t="shared" si="4"/>
        <v>0</v>
      </c>
      <c r="L20" s="124"/>
    </row>
    <row r="21" spans="2:12" s="47" customFormat="1" ht="15" customHeight="1">
      <c r="B21" s="122" t="s">
        <v>192</v>
      </c>
      <c r="C21" s="122" t="s">
        <v>69</v>
      </c>
      <c r="D21" s="130">
        <v>0.85</v>
      </c>
      <c r="E21" s="77">
        <v>1080</v>
      </c>
      <c r="F21" s="48">
        <f t="shared" si="3"/>
        <v>918</v>
      </c>
      <c r="G21" s="76">
        <f>låg!E29</f>
        <v>0</v>
      </c>
      <c r="H21" s="49">
        <f>mellan!E29</f>
        <v>920</v>
      </c>
      <c r="I21" s="50">
        <f>hög!E29</f>
        <v>0</v>
      </c>
      <c r="J21" s="51">
        <f>övrigt!E21</f>
        <v>0</v>
      </c>
      <c r="K21" s="52">
        <f t="shared" si="4"/>
        <v>-2</v>
      </c>
      <c r="L21" s="125"/>
    </row>
    <row r="22" spans="2:12" s="47" customFormat="1" ht="15" customHeight="1">
      <c r="B22" s="122" t="s">
        <v>193</v>
      </c>
      <c r="C22" s="122" t="s">
        <v>69</v>
      </c>
      <c r="D22" s="130">
        <v>1</v>
      </c>
      <c r="E22" s="77">
        <v>1080</v>
      </c>
      <c r="F22" s="48">
        <f t="shared" si="3"/>
        <v>1080</v>
      </c>
      <c r="G22" s="76">
        <f>låg!E30</f>
        <v>0</v>
      </c>
      <c r="H22" s="49">
        <f>mellan!E30</f>
        <v>1055</v>
      </c>
      <c r="I22" s="50">
        <f>hög!E30</f>
        <v>0</v>
      </c>
      <c r="J22" s="51">
        <f>övrigt!E22</f>
        <v>0</v>
      </c>
      <c r="K22" s="52">
        <f t="shared" si="4"/>
        <v>25</v>
      </c>
      <c r="L22" s="124"/>
    </row>
    <row r="23" spans="2:12" s="47" customFormat="1" ht="15" customHeight="1">
      <c r="B23" s="122" t="s">
        <v>194</v>
      </c>
      <c r="C23" s="122" t="s">
        <v>68</v>
      </c>
      <c r="D23" s="130">
        <v>1</v>
      </c>
      <c r="E23" s="77">
        <v>1080</v>
      </c>
      <c r="F23" s="48">
        <f t="shared" si="3"/>
        <v>1080</v>
      </c>
      <c r="G23" s="76">
        <f>låg!E31</f>
        <v>0</v>
      </c>
      <c r="H23" s="49">
        <f>mellan!E31</f>
        <v>1080</v>
      </c>
      <c r="I23" s="50">
        <f>hög!E31</f>
        <v>0</v>
      </c>
      <c r="J23" s="51">
        <f>övrigt!E23</f>
        <v>0</v>
      </c>
      <c r="K23" s="52">
        <f t="shared" si="4"/>
        <v>0</v>
      </c>
      <c r="L23" s="124"/>
    </row>
    <row r="24" spans="2:12" s="47" customFormat="1" ht="15" customHeight="1">
      <c r="B24" s="122" t="s">
        <v>195</v>
      </c>
      <c r="C24" s="122" t="s">
        <v>68</v>
      </c>
      <c r="D24" s="130">
        <v>1</v>
      </c>
      <c r="E24" s="77">
        <v>1080</v>
      </c>
      <c r="F24" s="48">
        <f t="shared" si="3"/>
        <v>1080</v>
      </c>
      <c r="G24" s="76">
        <f>låg!E32</f>
        <v>0</v>
      </c>
      <c r="H24" s="49">
        <f>mellan!E32</f>
        <v>1020</v>
      </c>
      <c r="I24" s="50">
        <f>hög!E32</f>
        <v>0</v>
      </c>
      <c r="J24" s="51">
        <f>övrigt!E24</f>
        <v>60</v>
      </c>
      <c r="K24" s="52">
        <f t="shared" si="4"/>
        <v>0</v>
      </c>
      <c r="L24" s="124"/>
    </row>
    <row r="25" spans="2:12" s="47" customFormat="1" ht="15" customHeight="1">
      <c r="B25" s="122" t="s">
        <v>196</v>
      </c>
      <c r="C25" s="122" t="s">
        <v>68</v>
      </c>
      <c r="D25" s="130">
        <v>1</v>
      </c>
      <c r="E25" s="77">
        <v>1080</v>
      </c>
      <c r="F25" s="48">
        <f t="shared" si="3"/>
        <v>1080</v>
      </c>
      <c r="G25" s="76">
        <f>låg!E33</f>
        <v>0</v>
      </c>
      <c r="H25" s="49">
        <f>mellan!E33</f>
        <v>1020</v>
      </c>
      <c r="I25" s="50">
        <f>hög!E33</f>
        <v>0</v>
      </c>
      <c r="J25" s="51">
        <f>övrigt!E25</f>
        <v>60</v>
      </c>
      <c r="K25" s="52">
        <f t="shared" si="4"/>
        <v>0</v>
      </c>
      <c r="L25" s="124"/>
    </row>
    <row r="26" spans="2:12" s="55" customFormat="1" ht="15" customHeight="1">
      <c r="B26" s="122" t="s">
        <v>197</v>
      </c>
      <c r="C26" s="122" t="s">
        <v>68</v>
      </c>
      <c r="D26" s="130">
        <v>0.8</v>
      </c>
      <c r="E26" s="77">
        <v>1080</v>
      </c>
      <c r="F26" s="48">
        <f t="shared" si="3"/>
        <v>864</v>
      </c>
      <c r="G26" s="76">
        <f>låg!E34</f>
        <v>0</v>
      </c>
      <c r="H26" s="49">
        <f>mellan!E34</f>
        <v>860</v>
      </c>
      <c r="I26" s="50">
        <f>hög!E34</f>
        <v>0</v>
      </c>
      <c r="J26" s="51">
        <f>övrigt!E26</f>
        <v>0</v>
      </c>
      <c r="K26" s="52">
        <f t="shared" si="4"/>
        <v>4</v>
      </c>
      <c r="L26" s="125"/>
    </row>
    <row r="27" spans="2:12" s="47" customFormat="1" ht="15" customHeight="1">
      <c r="B27" s="122" t="s">
        <v>198</v>
      </c>
      <c r="C27" s="122" t="s">
        <v>86</v>
      </c>
      <c r="D27" s="130">
        <v>1</v>
      </c>
      <c r="E27" s="77">
        <v>1080</v>
      </c>
      <c r="F27" s="48">
        <f t="shared" si="3"/>
        <v>1080</v>
      </c>
      <c r="G27" s="76">
        <f>låg!E35</f>
        <v>0</v>
      </c>
      <c r="H27" s="49">
        <f>mellan!E35</f>
        <v>0</v>
      </c>
      <c r="I27" s="50">
        <f>hög!E35</f>
        <v>1080</v>
      </c>
      <c r="J27" s="51">
        <f>övrigt!E27</f>
        <v>0</v>
      </c>
      <c r="K27" s="52">
        <f t="shared" si="4"/>
        <v>0</v>
      </c>
      <c r="L27" s="124"/>
    </row>
    <row r="28" spans="2:12" s="55" customFormat="1" ht="15" customHeight="1">
      <c r="B28" s="122" t="s">
        <v>199</v>
      </c>
      <c r="C28" s="122" t="s">
        <v>87</v>
      </c>
      <c r="D28" s="130">
        <v>1</v>
      </c>
      <c r="E28" s="77">
        <v>1080</v>
      </c>
      <c r="F28" s="48">
        <f t="shared" si="3"/>
        <v>1080</v>
      </c>
      <c r="G28" s="76">
        <f>låg!E36</f>
        <v>0</v>
      </c>
      <c r="H28" s="49">
        <f>mellan!E36</f>
        <v>0</v>
      </c>
      <c r="I28" s="50">
        <f>hög!E36</f>
        <v>1080</v>
      </c>
      <c r="J28" s="51">
        <f>övrigt!E28</f>
        <v>0</v>
      </c>
      <c r="K28" s="52">
        <f t="shared" si="4"/>
        <v>0</v>
      </c>
      <c r="L28" s="124"/>
    </row>
    <row r="29" spans="2:12" s="55" customFormat="1" ht="15" customHeight="1">
      <c r="B29" s="122" t="s">
        <v>200</v>
      </c>
      <c r="C29" s="122" t="s">
        <v>88</v>
      </c>
      <c r="D29" s="130">
        <v>1</v>
      </c>
      <c r="E29" s="77">
        <v>1080</v>
      </c>
      <c r="F29" s="48">
        <f t="shared" si="3"/>
        <v>1080</v>
      </c>
      <c r="G29" s="76">
        <f>låg!E37</f>
        <v>0</v>
      </c>
      <c r="H29" s="49">
        <f>mellan!E37</f>
        <v>0</v>
      </c>
      <c r="I29" s="50">
        <f>hög!E37</f>
        <v>1090</v>
      </c>
      <c r="J29" s="51">
        <f>övrigt!E29</f>
        <v>0</v>
      </c>
      <c r="K29" s="52">
        <f t="shared" si="4"/>
        <v>-10</v>
      </c>
      <c r="L29" s="124"/>
    </row>
    <row r="30" spans="2:12" s="47" customFormat="1" ht="15" customHeight="1">
      <c r="B30" s="122" t="s">
        <v>201</v>
      </c>
      <c r="C30" s="122" t="s">
        <v>86</v>
      </c>
      <c r="D30" s="130">
        <v>1</v>
      </c>
      <c r="E30" s="77">
        <v>1080</v>
      </c>
      <c r="F30" s="48">
        <f t="shared" si="3"/>
        <v>1080</v>
      </c>
      <c r="G30" s="76">
        <f>låg!E38</f>
        <v>0</v>
      </c>
      <c r="H30" s="49">
        <f>mellan!E38</f>
        <v>0</v>
      </c>
      <c r="I30" s="50">
        <f>hög!E38</f>
        <v>1020</v>
      </c>
      <c r="J30" s="51">
        <f>övrigt!E30</f>
        <v>60</v>
      </c>
      <c r="K30" s="52">
        <f t="shared" si="4"/>
        <v>0</v>
      </c>
      <c r="L30" s="125"/>
    </row>
    <row r="31" spans="2:12" ht="15" customHeight="1">
      <c r="B31" s="122" t="s">
        <v>202</v>
      </c>
      <c r="C31" s="122" t="s">
        <v>59</v>
      </c>
      <c r="D31" s="130">
        <v>1</v>
      </c>
      <c r="E31" s="77">
        <v>1080</v>
      </c>
      <c r="F31" s="48">
        <f t="shared" si="3"/>
        <v>1080</v>
      </c>
      <c r="G31" s="76">
        <f>låg!E39</f>
        <v>0</v>
      </c>
      <c r="H31" s="49">
        <f>mellan!E39</f>
        <v>0</v>
      </c>
      <c r="I31" s="50">
        <f>hög!E39</f>
        <v>420</v>
      </c>
      <c r="J31" s="51">
        <f>övrigt!E31</f>
        <v>660</v>
      </c>
      <c r="K31" s="52">
        <f>F31-SUM(G31:J31)</f>
        <v>0</v>
      </c>
      <c r="L31" s="124"/>
    </row>
    <row r="32" spans="2:12" ht="15" customHeight="1">
      <c r="B32" s="122" t="s">
        <v>52</v>
      </c>
      <c r="C32" s="122" t="s">
        <v>87</v>
      </c>
      <c r="D32" s="130">
        <v>1</v>
      </c>
      <c r="E32" s="77">
        <v>1080</v>
      </c>
      <c r="F32" s="48">
        <f t="shared" si="3"/>
        <v>1080</v>
      </c>
      <c r="G32" s="76">
        <f>låg!E40</f>
        <v>0</v>
      </c>
      <c r="H32" s="49">
        <f>mellan!E40</f>
        <v>0</v>
      </c>
      <c r="I32" s="50">
        <f>hög!E40</f>
        <v>1090</v>
      </c>
      <c r="J32" s="51">
        <f>övrigt!E32</f>
        <v>0</v>
      </c>
      <c r="K32" s="52">
        <f t="shared" ref="K32:K33" si="5">F32-SUM(G32:J32)</f>
        <v>-10</v>
      </c>
      <c r="L32" s="124"/>
    </row>
    <row r="33" spans="2:12" ht="15" customHeight="1">
      <c r="B33" s="122" t="s">
        <v>203</v>
      </c>
      <c r="C33" s="122" t="s">
        <v>86</v>
      </c>
      <c r="D33" s="130">
        <v>1</v>
      </c>
      <c r="E33" s="77">
        <v>1080</v>
      </c>
      <c r="F33" s="48">
        <f t="shared" si="3"/>
        <v>1080</v>
      </c>
      <c r="G33" s="76">
        <f>låg!E41</f>
        <v>0</v>
      </c>
      <c r="H33" s="49">
        <f>mellan!E41</f>
        <v>0</v>
      </c>
      <c r="I33" s="50">
        <f>hög!E41</f>
        <v>1090</v>
      </c>
      <c r="J33" s="51">
        <f>övrigt!E33</f>
        <v>0</v>
      </c>
      <c r="K33" s="52">
        <f t="shared" si="5"/>
        <v>-10</v>
      </c>
      <c r="L33" s="124"/>
    </row>
    <row r="34" spans="2:12" ht="15" customHeight="1">
      <c r="B34" s="122" t="s">
        <v>204</v>
      </c>
      <c r="C34" s="122" t="s">
        <v>87</v>
      </c>
      <c r="D34" s="130">
        <v>1</v>
      </c>
      <c r="E34" s="77">
        <v>1080</v>
      </c>
      <c r="F34" s="48">
        <f t="shared" ref="F34:F72" si="6">E34*D34</f>
        <v>1080</v>
      </c>
      <c r="G34" s="76">
        <f>låg!E42</f>
        <v>0</v>
      </c>
      <c r="H34" s="49">
        <f>mellan!E42</f>
        <v>0</v>
      </c>
      <c r="I34" s="50">
        <f>hög!E42</f>
        <v>1080</v>
      </c>
      <c r="J34" s="51">
        <f>övrigt!E34</f>
        <v>0</v>
      </c>
      <c r="K34" s="52">
        <f t="shared" ref="K34:K58" si="7">F34-SUM(G34:J34)</f>
        <v>0</v>
      </c>
      <c r="L34" s="124"/>
    </row>
    <row r="35" spans="2:12" ht="15" customHeight="1">
      <c r="B35" s="122" t="s">
        <v>205</v>
      </c>
      <c r="C35" s="122" t="s">
        <v>87</v>
      </c>
      <c r="D35" s="130">
        <v>1</v>
      </c>
      <c r="E35" s="77">
        <v>1080</v>
      </c>
      <c r="F35" s="48">
        <f t="shared" si="6"/>
        <v>1080</v>
      </c>
      <c r="G35" s="76">
        <f>låg!E43</f>
        <v>0</v>
      </c>
      <c r="H35" s="49">
        <f>mellan!E43</f>
        <v>0</v>
      </c>
      <c r="I35" s="50">
        <f>hög!E43</f>
        <v>1090</v>
      </c>
      <c r="J35" s="51">
        <f>övrigt!E35</f>
        <v>0</v>
      </c>
      <c r="K35" s="52">
        <f t="shared" si="7"/>
        <v>-10</v>
      </c>
      <c r="L35" s="124"/>
    </row>
    <row r="36" spans="2:12" ht="15" customHeight="1">
      <c r="B36" s="122" t="s">
        <v>206</v>
      </c>
      <c r="C36" s="122" t="s">
        <v>88</v>
      </c>
      <c r="D36" s="130">
        <v>0.86</v>
      </c>
      <c r="E36" s="77">
        <v>1080</v>
      </c>
      <c r="F36" s="48">
        <f t="shared" si="6"/>
        <v>928.8</v>
      </c>
      <c r="G36" s="76">
        <f>låg!E44</f>
        <v>0</v>
      </c>
      <c r="H36" s="49">
        <f>mellan!E44</f>
        <v>0</v>
      </c>
      <c r="I36" s="50">
        <f>hög!E44</f>
        <v>920</v>
      </c>
      <c r="J36" s="51">
        <f>övrigt!E36</f>
        <v>0</v>
      </c>
      <c r="K36" s="52">
        <f t="shared" si="7"/>
        <v>8.7999999999999545</v>
      </c>
      <c r="L36" s="125"/>
    </row>
    <row r="37" spans="2:12" ht="15" customHeight="1">
      <c r="B37" s="122" t="s">
        <v>207</v>
      </c>
      <c r="C37" s="122" t="s">
        <v>59</v>
      </c>
      <c r="D37" s="130">
        <v>1</v>
      </c>
      <c r="E37" s="77">
        <v>1080</v>
      </c>
      <c r="F37" s="48">
        <f t="shared" si="6"/>
        <v>1080</v>
      </c>
      <c r="G37" s="76">
        <f>låg!E45</f>
        <v>0</v>
      </c>
      <c r="H37" s="49">
        <f>mellan!E45</f>
        <v>0</v>
      </c>
      <c r="I37" s="50">
        <f>hög!E45</f>
        <v>195</v>
      </c>
      <c r="J37" s="51">
        <f>övrigt!E37</f>
        <v>885</v>
      </c>
      <c r="K37" s="52">
        <f t="shared" si="7"/>
        <v>0</v>
      </c>
      <c r="L37" s="124"/>
    </row>
    <row r="38" spans="2:12" ht="15" customHeight="1">
      <c r="B38" s="122" t="s">
        <v>208</v>
      </c>
      <c r="C38" s="122" t="s">
        <v>86</v>
      </c>
      <c r="D38" s="130">
        <v>1</v>
      </c>
      <c r="E38" s="77">
        <v>1080</v>
      </c>
      <c r="F38" s="48">
        <f t="shared" si="6"/>
        <v>1080</v>
      </c>
      <c r="G38" s="76">
        <f>låg!E46</f>
        <v>0</v>
      </c>
      <c r="H38" s="49">
        <f>mellan!E46</f>
        <v>0</v>
      </c>
      <c r="I38" s="50">
        <f>hög!E46</f>
        <v>1090</v>
      </c>
      <c r="J38" s="51">
        <f>övrigt!E38</f>
        <v>0</v>
      </c>
      <c r="K38" s="52">
        <f t="shared" si="7"/>
        <v>-10</v>
      </c>
      <c r="L38" s="124"/>
    </row>
    <row r="39" spans="2:12" ht="15" customHeight="1">
      <c r="B39" s="122" t="s">
        <v>209</v>
      </c>
      <c r="C39" s="122" t="s">
        <v>88</v>
      </c>
      <c r="D39" s="130">
        <v>1</v>
      </c>
      <c r="E39" s="77">
        <v>1080</v>
      </c>
      <c r="F39" s="48">
        <f t="shared" si="6"/>
        <v>1080</v>
      </c>
      <c r="G39" s="76">
        <f>låg!E47</f>
        <v>0</v>
      </c>
      <c r="H39" s="49">
        <f>mellan!E47</f>
        <v>0</v>
      </c>
      <c r="I39" s="50">
        <f>hög!E47</f>
        <v>1090</v>
      </c>
      <c r="J39" s="51">
        <f>övrigt!E39</f>
        <v>0</v>
      </c>
      <c r="K39" s="52">
        <f t="shared" si="7"/>
        <v>-10</v>
      </c>
      <c r="L39" s="124"/>
    </row>
    <row r="40" spans="2:12" ht="15" customHeight="1">
      <c r="B40" s="122" t="s">
        <v>210</v>
      </c>
      <c r="C40" s="122" t="s">
        <v>86</v>
      </c>
      <c r="D40" s="130">
        <v>1</v>
      </c>
      <c r="E40" s="77">
        <v>1080</v>
      </c>
      <c r="F40" s="48">
        <f t="shared" si="6"/>
        <v>1080</v>
      </c>
      <c r="G40" s="76">
        <f>låg!E48</f>
        <v>0</v>
      </c>
      <c r="H40" s="49">
        <f>mellan!E48</f>
        <v>0</v>
      </c>
      <c r="I40" s="50">
        <f>hög!E48</f>
        <v>1080</v>
      </c>
      <c r="J40" s="51">
        <f>övrigt!E40</f>
        <v>0</v>
      </c>
      <c r="K40" s="52">
        <f t="shared" si="7"/>
        <v>0</v>
      </c>
      <c r="L40" s="124"/>
    </row>
    <row r="41" spans="2:12" ht="15" customHeight="1">
      <c r="B41" s="122" t="s">
        <v>211</v>
      </c>
      <c r="C41" s="122" t="s">
        <v>239</v>
      </c>
      <c r="D41" s="130">
        <v>1</v>
      </c>
      <c r="E41" s="77">
        <v>1080</v>
      </c>
      <c r="F41" s="48">
        <f t="shared" si="6"/>
        <v>1080</v>
      </c>
      <c r="G41" s="76">
        <f>låg!E49</f>
        <v>0</v>
      </c>
      <c r="H41" s="49">
        <f>mellan!E49</f>
        <v>85</v>
      </c>
      <c r="I41" s="50">
        <f>hög!E49</f>
        <v>995</v>
      </c>
      <c r="J41" s="51">
        <f>övrigt!E41</f>
        <v>0</v>
      </c>
      <c r="K41" s="52">
        <f t="shared" si="7"/>
        <v>0</v>
      </c>
      <c r="L41" s="124"/>
    </row>
    <row r="42" spans="2:12" ht="15" customHeight="1">
      <c r="B42" s="122" t="s">
        <v>212</v>
      </c>
      <c r="C42" s="122" t="s">
        <v>103</v>
      </c>
      <c r="D42" s="130">
        <v>1</v>
      </c>
      <c r="E42" s="77">
        <v>1080</v>
      </c>
      <c r="F42" s="48">
        <f t="shared" si="6"/>
        <v>1080</v>
      </c>
      <c r="G42" s="76">
        <f>låg!E50</f>
        <v>0</v>
      </c>
      <c r="H42" s="49">
        <f>mellan!E50</f>
        <v>85</v>
      </c>
      <c r="I42" s="50">
        <f>hög!E50</f>
        <v>770</v>
      </c>
      <c r="J42" s="51">
        <f>övrigt!E42</f>
        <v>0</v>
      </c>
      <c r="K42" s="52">
        <f t="shared" si="7"/>
        <v>225</v>
      </c>
      <c r="L42" s="124"/>
    </row>
    <row r="43" spans="2:12" ht="15" customHeight="1">
      <c r="B43" s="122" t="s">
        <v>51</v>
      </c>
      <c r="C43" s="122" t="s">
        <v>104</v>
      </c>
      <c r="D43" s="130">
        <v>1</v>
      </c>
      <c r="E43" s="77">
        <v>1080</v>
      </c>
      <c r="F43" s="48">
        <f t="shared" si="6"/>
        <v>1080</v>
      </c>
      <c r="G43" s="76">
        <f>låg!E51</f>
        <v>0</v>
      </c>
      <c r="H43" s="49">
        <f>mellan!E51</f>
        <v>85</v>
      </c>
      <c r="I43" s="50">
        <f>hög!E51</f>
        <v>460</v>
      </c>
      <c r="J43" s="51">
        <f>övrigt!E43</f>
        <v>235</v>
      </c>
      <c r="K43" s="52">
        <f t="shared" si="7"/>
        <v>300</v>
      </c>
      <c r="L43" s="125"/>
    </row>
    <row r="44" spans="2:12" ht="15" customHeight="1">
      <c r="B44" s="122" t="s">
        <v>213</v>
      </c>
      <c r="C44" s="122" t="s">
        <v>88</v>
      </c>
      <c r="D44" s="130">
        <v>1</v>
      </c>
      <c r="E44" s="77">
        <v>1080</v>
      </c>
      <c r="F44" s="48">
        <f t="shared" si="6"/>
        <v>1080</v>
      </c>
      <c r="G44" s="76">
        <f>låg!E52</f>
        <v>0</v>
      </c>
      <c r="H44" s="49">
        <f>mellan!E52</f>
        <v>0</v>
      </c>
      <c r="I44" s="50">
        <f>hög!E52</f>
        <v>1020</v>
      </c>
      <c r="J44" s="51">
        <f>övrigt!E44</f>
        <v>60</v>
      </c>
      <c r="K44" s="52">
        <f t="shared" si="7"/>
        <v>0</v>
      </c>
      <c r="L44" s="124"/>
    </row>
    <row r="45" spans="2:12" ht="15" customHeight="1">
      <c r="B45" s="122" t="s">
        <v>214</v>
      </c>
      <c r="C45" s="122" t="s">
        <v>98</v>
      </c>
      <c r="D45" s="130">
        <v>1</v>
      </c>
      <c r="E45" s="77">
        <v>1080</v>
      </c>
      <c r="F45" s="48">
        <f t="shared" si="6"/>
        <v>1080</v>
      </c>
      <c r="G45" s="76">
        <f>låg!E53</f>
        <v>0</v>
      </c>
      <c r="H45" s="49">
        <f>mellan!E53</f>
        <v>0</v>
      </c>
      <c r="I45" s="50">
        <f>hög!E53</f>
        <v>0</v>
      </c>
      <c r="J45" s="51">
        <f>övrigt!E45</f>
        <v>0</v>
      </c>
      <c r="K45" s="52">
        <f t="shared" si="7"/>
        <v>1080</v>
      </c>
      <c r="L45" s="124"/>
    </row>
    <row r="46" spans="2:12" ht="15" customHeight="1">
      <c r="B46" s="122" t="s">
        <v>60</v>
      </c>
      <c r="C46" s="122" t="s">
        <v>50</v>
      </c>
      <c r="D46" s="130">
        <v>1</v>
      </c>
      <c r="E46" s="77">
        <v>1080</v>
      </c>
      <c r="F46" s="48">
        <f t="shared" si="6"/>
        <v>1080</v>
      </c>
      <c r="G46" s="76">
        <f>låg!E54</f>
        <v>0</v>
      </c>
      <c r="H46" s="49">
        <f>mellan!E54</f>
        <v>0</v>
      </c>
      <c r="I46" s="50">
        <f>hög!E54</f>
        <v>0</v>
      </c>
      <c r="J46" s="51">
        <f>övrigt!E46</f>
        <v>0</v>
      </c>
      <c r="K46" s="52">
        <f t="shared" si="7"/>
        <v>1080</v>
      </c>
      <c r="L46" s="124"/>
    </row>
    <row r="47" spans="2:12" ht="15" customHeight="1">
      <c r="B47" s="122" t="s">
        <v>215</v>
      </c>
      <c r="C47" s="122" t="s">
        <v>98</v>
      </c>
      <c r="D47" s="130">
        <v>1</v>
      </c>
      <c r="E47" s="77">
        <v>1080</v>
      </c>
      <c r="F47" s="48">
        <f t="shared" si="6"/>
        <v>1080</v>
      </c>
      <c r="G47" s="76">
        <f>låg!E55</f>
        <v>0</v>
      </c>
      <c r="H47" s="49">
        <f>mellan!E55</f>
        <v>0</v>
      </c>
      <c r="I47" s="50">
        <f>hög!E55</f>
        <v>0</v>
      </c>
      <c r="J47" s="51">
        <f>övrigt!E47</f>
        <v>0</v>
      </c>
      <c r="K47" s="52">
        <f t="shared" si="7"/>
        <v>1080</v>
      </c>
      <c r="L47" s="124"/>
    </row>
    <row r="48" spans="2:12" ht="15" customHeight="1">
      <c r="B48" s="122" t="s">
        <v>216</v>
      </c>
      <c r="C48" s="122" t="s">
        <v>98</v>
      </c>
      <c r="D48" s="130">
        <v>1</v>
      </c>
      <c r="E48" s="77">
        <v>1080</v>
      </c>
      <c r="F48" s="48">
        <f t="shared" si="6"/>
        <v>1080</v>
      </c>
      <c r="G48" s="76">
        <f>låg!E56</f>
        <v>0</v>
      </c>
      <c r="H48" s="49">
        <f>mellan!E56</f>
        <v>0</v>
      </c>
      <c r="I48" s="50">
        <f>hög!E56</f>
        <v>0</v>
      </c>
      <c r="J48" s="51">
        <f>övrigt!E48</f>
        <v>0</v>
      </c>
      <c r="K48" s="52">
        <f t="shared" si="7"/>
        <v>1080</v>
      </c>
      <c r="L48" s="124"/>
    </row>
    <row r="49" spans="2:12" ht="15" customHeight="1">
      <c r="B49" s="122" t="s">
        <v>217</v>
      </c>
      <c r="C49" s="122" t="s">
        <v>250</v>
      </c>
      <c r="D49" s="130">
        <v>1</v>
      </c>
      <c r="E49" s="77">
        <v>1080</v>
      </c>
      <c r="F49" s="48">
        <f t="shared" si="6"/>
        <v>1080</v>
      </c>
      <c r="G49" s="76">
        <f>låg!E57</f>
        <v>0</v>
      </c>
      <c r="H49" s="49">
        <f>mellan!E57</f>
        <v>0</v>
      </c>
      <c r="I49" s="50">
        <f>hög!E57</f>
        <v>0</v>
      </c>
      <c r="J49" s="51">
        <f>övrigt!E49</f>
        <v>0</v>
      </c>
      <c r="K49" s="52">
        <f t="shared" si="7"/>
        <v>1080</v>
      </c>
      <c r="L49" s="124"/>
    </row>
    <row r="50" spans="2:12" ht="15" customHeight="1">
      <c r="B50" s="122" t="s">
        <v>218</v>
      </c>
      <c r="C50" s="122" t="s">
        <v>250</v>
      </c>
      <c r="D50" s="130">
        <v>1</v>
      </c>
      <c r="E50" s="77">
        <v>1080</v>
      </c>
      <c r="F50" s="48">
        <f t="shared" si="6"/>
        <v>1080</v>
      </c>
      <c r="G50" s="76">
        <f>låg!E58</f>
        <v>0</v>
      </c>
      <c r="H50" s="49">
        <f>mellan!E58</f>
        <v>0</v>
      </c>
      <c r="I50" s="50">
        <f>hög!E58</f>
        <v>0</v>
      </c>
      <c r="J50" s="51">
        <f>övrigt!E50</f>
        <v>0</v>
      </c>
      <c r="K50" s="52">
        <f t="shared" si="7"/>
        <v>1080</v>
      </c>
      <c r="L50" s="124"/>
    </row>
    <row r="51" spans="2:12" ht="15" customHeight="1">
      <c r="B51" s="122" t="s">
        <v>219</v>
      </c>
      <c r="C51" s="122" t="s">
        <v>250</v>
      </c>
      <c r="D51" s="130">
        <v>1</v>
      </c>
      <c r="E51" s="77">
        <v>1080</v>
      </c>
      <c r="F51" s="48">
        <f t="shared" si="6"/>
        <v>1080</v>
      </c>
      <c r="G51" s="76">
        <f>låg!E59</f>
        <v>0</v>
      </c>
      <c r="H51" s="49">
        <f>mellan!E59</f>
        <v>0</v>
      </c>
      <c r="I51" s="50">
        <f>hög!E59</f>
        <v>0</v>
      </c>
      <c r="J51" s="51">
        <f>övrigt!E51</f>
        <v>60</v>
      </c>
      <c r="K51" s="52">
        <f t="shared" si="7"/>
        <v>1020</v>
      </c>
      <c r="L51" s="124"/>
    </row>
    <row r="52" spans="2:12" ht="15" customHeight="1">
      <c r="B52" s="122" t="s">
        <v>220</v>
      </c>
      <c r="C52" s="122" t="s">
        <v>250</v>
      </c>
      <c r="D52" s="130">
        <v>1</v>
      </c>
      <c r="E52" s="77">
        <v>1080</v>
      </c>
      <c r="F52" s="48">
        <f t="shared" si="6"/>
        <v>1080</v>
      </c>
      <c r="G52" s="76">
        <f>låg!E60</f>
        <v>0</v>
      </c>
      <c r="H52" s="49">
        <f>mellan!E60</f>
        <v>0</v>
      </c>
      <c r="I52" s="50">
        <f>hög!E60</f>
        <v>0</v>
      </c>
      <c r="J52" s="51">
        <f>övrigt!E52</f>
        <v>0</v>
      </c>
      <c r="K52" s="52">
        <f t="shared" si="7"/>
        <v>1080</v>
      </c>
      <c r="L52" s="124"/>
    </row>
    <row r="53" spans="2:12" ht="15" customHeight="1">
      <c r="B53" s="122" t="s">
        <v>221</v>
      </c>
      <c r="C53" s="122" t="s">
        <v>50</v>
      </c>
      <c r="D53" s="130">
        <v>1</v>
      </c>
      <c r="E53" s="77">
        <v>1080</v>
      </c>
      <c r="F53" s="48">
        <f t="shared" si="6"/>
        <v>1080</v>
      </c>
      <c r="G53" s="76">
        <f>låg!E61</f>
        <v>0</v>
      </c>
      <c r="H53" s="49">
        <f>mellan!E61</f>
        <v>0</v>
      </c>
      <c r="I53" s="50">
        <f>hög!E61</f>
        <v>0</v>
      </c>
      <c r="J53" s="51">
        <f>övrigt!E53</f>
        <v>0</v>
      </c>
      <c r="K53" s="52">
        <f t="shared" si="7"/>
        <v>1080</v>
      </c>
      <c r="L53" s="124"/>
    </row>
    <row r="54" spans="2:12" ht="15" customHeight="1">
      <c r="B54" s="122" t="s">
        <v>222</v>
      </c>
      <c r="C54" s="122" t="s">
        <v>50</v>
      </c>
      <c r="D54" s="130">
        <v>1</v>
      </c>
      <c r="E54" s="77">
        <v>1080</v>
      </c>
      <c r="F54" s="48">
        <f t="shared" si="6"/>
        <v>1080</v>
      </c>
      <c r="G54" s="76">
        <f>låg!E62</f>
        <v>0</v>
      </c>
      <c r="H54" s="49">
        <f>mellan!E62</f>
        <v>0</v>
      </c>
      <c r="I54" s="50">
        <f>hög!E62</f>
        <v>0</v>
      </c>
      <c r="J54" s="51">
        <f>övrigt!E54</f>
        <v>0</v>
      </c>
      <c r="K54" s="52">
        <f t="shared" si="7"/>
        <v>1080</v>
      </c>
      <c r="L54" s="124"/>
    </row>
    <row r="55" spans="2:12" ht="15" customHeight="1">
      <c r="B55" s="122" t="s">
        <v>223</v>
      </c>
      <c r="C55" s="122" t="s">
        <v>50</v>
      </c>
      <c r="D55" s="130">
        <v>0</v>
      </c>
      <c r="E55" s="77">
        <v>1080</v>
      </c>
      <c r="F55" s="48">
        <f t="shared" si="6"/>
        <v>0</v>
      </c>
      <c r="G55" s="76">
        <f>låg!E63</f>
        <v>0</v>
      </c>
      <c r="H55" s="49">
        <f>mellan!E63</f>
        <v>0</v>
      </c>
      <c r="I55" s="50">
        <f>hög!E63</f>
        <v>0</v>
      </c>
      <c r="J55" s="51">
        <f>övrigt!E55</f>
        <v>0</v>
      </c>
      <c r="K55" s="52">
        <f t="shared" si="7"/>
        <v>0</v>
      </c>
      <c r="L55" s="125"/>
    </row>
    <row r="56" spans="2:12" ht="15" customHeight="1">
      <c r="B56" s="122" t="s">
        <v>224</v>
      </c>
      <c r="C56" s="122" t="s">
        <v>59</v>
      </c>
      <c r="D56" s="130">
        <v>1</v>
      </c>
      <c r="E56" s="77">
        <v>1080</v>
      </c>
      <c r="F56" s="48">
        <f t="shared" si="6"/>
        <v>1080</v>
      </c>
      <c r="G56" s="76">
        <f>låg!E64</f>
        <v>500</v>
      </c>
      <c r="H56" s="49">
        <f>mellan!E64</f>
        <v>580</v>
      </c>
      <c r="I56" s="50">
        <f>hög!E64</f>
        <v>0</v>
      </c>
      <c r="J56" s="51">
        <f>övrigt!E56</f>
        <v>0</v>
      </c>
      <c r="K56" s="52">
        <f t="shared" si="7"/>
        <v>0</v>
      </c>
      <c r="L56" s="125"/>
    </row>
    <row r="57" spans="2:12" ht="15" customHeight="1">
      <c r="B57" s="122" t="s">
        <v>225</v>
      </c>
      <c r="C57" s="122" t="s">
        <v>99</v>
      </c>
      <c r="D57" s="130">
        <v>1</v>
      </c>
      <c r="E57" s="77">
        <v>1080</v>
      </c>
      <c r="F57" s="48">
        <f t="shared" si="6"/>
        <v>1080</v>
      </c>
      <c r="G57" s="76">
        <f>låg!E65</f>
        <v>720</v>
      </c>
      <c r="H57" s="49">
        <f>mellan!E65</f>
        <v>300</v>
      </c>
      <c r="I57" s="50">
        <f>hög!E65</f>
        <v>0</v>
      </c>
      <c r="J57" s="51">
        <f>övrigt!E57</f>
        <v>60</v>
      </c>
      <c r="K57" s="52">
        <f t="shared" si="7"/>
        <v>0</v>
      </c>
      <c r="L57" s="124"/>
    </row>
    <row r="58" spans="2:12" ht="15" customHeight="1">
      <c r="B58" s="122" t="s">
        <v>226</v>
      </c>
      <c r="C58" s="122" t="s">
        <v>99</v>
      </c>
      <c r="D58" s="130">
        <v>0.65</v>
      </c>
      <c r="E58" s="77">
        <v>1080</v>
      </c>
      <c r="F58" s="48">
        <f t="shared" si="6"/>
        <v>702</v>
      </c>
      <c r="G58" s="76">
        <f>låg!E66</f>
        <v>0</v>
      </c>
      <c r="H58" s="49">
        <f>mellan!E66</f>
        <v>700</v>
      </c>
      <c r="I58" s="50">
        <f>hög!E66</f>
        <v>0</v>
      </c>
      <c r="J58" s="51">
        <f>övrigt!E58</f>
        <v>0</v>
      </c>
      <c r="K58" s="52">
        <f t="shared" si="7"/>
        <v>2</v>
      </c>
      <c r="L58" s="125"/>
    </row>
    <row r="59" spans="2:12" ht="15" customHeight="1">
      <c r="B59" s="122" t="s">
        <v>227</v>
      </c>
      <c r="C59" s="122" t="s">
        <v>99</v>
      </c>
      <c r="D59" s="130">
        <v>1</v>
      </c>
      <c r="E59" s="77">
        <v>1080</v>
      </c>
      <c r="F59" s="48">
        <f t="shared" si="6"/>
        <v>1080</v>
      </c>
      <c r="G59" s="76">
        <f>låg!E67</f>
        <v>0</v>
      </c>
      <c r="H59" s="49">
        <f>mellan!E67</f>
        <v>0</v>
      </c>
      <c r="I59" s="50">
        <f>hög!E67</f>
        <v>990</v>
      </c>
      <c r="J59" s="51">
        <f>övrigt!E59</f>
        <v>90</v>
      </c>
      <c r="K59" s="52">
        <f>F59-SUM(G59:J59)</f>
        <v>0</v>
      </c>
      <c r="L59" s="125"/>
    </row>
    <row r="60" spans="2:12" ht="15" customHeight="1">
      <c r="B60" s="122" t="s">
        <v>228</v>
      </c>
      <c r="C60" s="122" t="s">
        <v>99</v>
      </c>
      <c r="D60" s="130">
        <v>1</v>
      </c>
      <c r="E60" s="77">
        <v>1080</v>
      </c>
      <c r="F60" s="48">
        <f t="shared" si="6"/>
        <v>1080</v>
      </c>
      <c r="G60" s="76">
        <f>låg!E68</f>
        <v>0</v>
      </c>
      <c r="H60" s="49">
        <f>mellan!E68</f>
        <v>0</v>
      </c>
      <c r="I60" s="50">
        <f>hög!E68</f>
        <v>990</v>
      </c>
      <c r="J60" s="51">
        <f>övrigt!E60</f>
        <v>90</v>
      </c>
      <c r="K60" s="52">
        <f t="shared" ref="K60:K61" si="8">F60-SUM(G60:J60)</f>
        <v>0</v>
      </c>
      <c r="L60" s="124"/>
    </row>
    <row r="61" spans="2:12" ht="15" customHeight="1">
      <c r="B61" s="122" t="s">
        <v>229</v>
      </c>
      <c r="C61" s="122" t="s">
        <v>100</v>
      </c>
      <c r="D61" s="130">
        <v>1</v>
      </c>
      <c r="E61" s="77">
        <v>1080</v>
      </c>
      <c r="F61" s="48">
        <f t="shared" si="6"/>
        <v>1080</v>
      </c>
      <c r="G61" s="76">
        <f>låg!E69</f>
        <v>180</v>
      </c>
      <c r="H61" s="49">
        <f>mellan!E69</f>
        <v>180</v>
      </c>
      <c r="I61" s="50">
        <f>hög!E69</f>
        <v>615</v>
      </c>
      <c r="J61" s="51">
        <f>övrigt!E61</f>
        <v>105</v>
      </c>
      <c r="K61" s="52">
        <f t="shared" si="8"/>
        <v>0</v>
      </c>
      <c r="L61" s="124"/>
    </row>
    <row r="62" spans="2:12" ht="15" customHeight="1">
      <c r="B62" s="122" t="s">
        <v>230</v>
      </c>
      <c r="C62" s="122" t="s">
        <v>100</v>
      </c>
      <c r="D62" s="130">
        <v>1</v>
      </c>
      <c r="E62" s="77">
        <v>1080</v>
      </c>
      <c r="F62" s="48">
        <f t="shared" si="6"/>
        <v>1080</v>
      </c>
      <c r="G62" s="76">
        <f>låg!E70</f>
        <v>225</v>
      </c>
      <c r="H62" s="49">
        <f>mellan!E70</f>
        <v>225</v>
      </c>
      <c r="I62" s="50">
        <f>hög!E70</f>
        <v>630</v>
      </c>
      <c r="J62" s="51">
        <f>övrigt!E62</f>
        <v>0</v>
      </c>
      <c r="K62" s="52">
        <f t="shared" ref="K62:K72" si="9">F62-SUM(G62:J62)</f>
        <v>0</v>
      </c>
      <c r="L62" s="124"/>
    </row>
    <row r="63" spans="2:12" ht="15" customHeight="1">
      <c r="B63" s="122" t="s">
        <v>61</v>
      </c>
      <c r="C63" s="122" t="s">
        <v>100</v>
      </c>
      <c r="D63" s="130">
        <v>0.3</v>
      </c>
      <c r="E63" s="77">
        <v>1080</v>
      </c>
      <c r="F63" s="48">
        <f t="shared" si="6"/>
        <v>324</v>
      </c>
      <c r="G63" s="76">
        <f>låg!E71</f>
        <v>0</v>
      </c>
      <c r="H63" s="49">
        <f>mellan!E71</f>
        <v>270</v>
      </c>
      <c r="I63" s="50">
        <f>hög!E71</f>
        <v>0</v>
      </c>
      <c r="J63" s="51">
        <f>övrigt!E63</f>
        <v>45</v>
      </c>
      <c r="K63" s="52">
        <f t="shared" si="9"/>
        <v>9</v>
      </c>
      <c r="L63" s="125"/>
    </row>
    <row r="64" spans="2:12" ht="15" customHeight="1">
      <c r="B64" s="122" t="s">
        <v>231</v>
      </c>
      <c r="C64" s="122" t="s">
        <v>101</v>
      </c>
      <c r="D64" s="130">
        <v>1</v>
      </c>
      <c r="E64" s="77">
        <v>1080</v>
      </c>
      <c r="F64" s="48">
        <f t="shared" si="6"/>
        <v>1080</v>
      </c>
      <c r="G64" s="76">
        <f>låg!E72</f>
        <v>85</v>
      </c>
      <c r="H64" s="49">
        <f>mellan!E72</f>
        <v>400</v>
      </c>
      <c r="I64" s="50">
        <f>hög!E72</f>
        <v>595</v>
      </c>
      <c r="J64" s="51">
        <f>övrigt!E64</f>
        <v>0</v>
      </c>
      <c r="K64" s="52">
        <f t="shared" si="9"/>
        <v>0</v>
      </c>
      <c r="L64" s="124"/>
    </row>
    <row r="65" spans="2:12" ht="15" customHeight="1">
      <c r="B65" s="122" t="s">
        <v>232</v>
      </c>
      <c r="C65" s="122" t="s">
        <v>101</v>
      </c>
      <c r="D65" s="130">
        <v>1</v>
      </c>
      <c r="E65" s="77">
        <v>1080</v>
      </c>
      <c r="F65" s="48">
        <f t="shared" si="6"/>
        <v>1080</v>
      </c>
      <c r="G65" s="76">
        <f>låg!E73</f>
        <v>170</v>
      </c>
      <c r="H65" s="49">
        <f>mellan!E73</f>
        <v>320</v>
      </c>
      <c r="I65" s="50">
        <f>hög!E73</f>
        <v>510</v>
      </c>
      <c r="J65" s="51">
        <f>övrigt!E65</f>
        <v>80</v>
      </c>
      <c r="K65" s="52">
        <f t="shared" si="9"/>
        <v>0</v>
      </c>
      <c r="L65" s="124"/>
    </row>
    <row r="66" spans="2:12" ht="15" customHeight="1">
      <c r="B66" s="122" t="s">
        <v>55</v>
      </c>
      <c r="C66" s="122" t="s">
        <v>101</v>
      </c>
      <c r="D66" s="130">
        <v>0.6</v>
      </c>
      <c r="E66" s="77">
        <v>1080</v>
      </c>
      <c r="F66" s="48">
        <f t="shared" si="6"/>
        <v>648</v>
      </c>
      <c r="G66" s="76">
        <f>låg!E74</f>
        <v>0</v>
      </c>
      <c r="H66" s="49">
        <f>mellan!E74</f>
        <v>0</v>
      </c>
      <c r="I66" s="50">
        <f>hög!E74</f>
        <v>640</v>
      </c>
      <c r="J66" s="51">
        <f>övrigt!E66</f>
        <v>0</v>
      </c>
      <c r="K66" s="52">
        <f t="shared" si="9"/>
        <v>8</v>
      </c>
      <c r="L66" s="125"/>
    </row>
    <row r="67" spans="2:12" ht="15" customHeight="1">
      <c r="B67" s="122" t="s">
        <v>233</v>
      </c>
      <c r="C67" s="122" t="s">
        <v>101</v>
      </c>
      <c r="D67" s="130">
        <v>0.8</v>
      </c>
      <c r="E67" s="77">
        <v>1080</v>
      </c>
      <c r="F67" s="48">
        <f t="shared" si="6"/>
        <v>864</v>
      </c>
      <c r="G67" s="76">
        <f>låg!E75</f>
        <v>0</v>
      </c>
      <c r="H67" s="49">
        <f>mellan!E75</f>
        <v>480</v>
      </c>
      <c r="I67" s="50">
        <f>hög!E75</f>
        <v>320</v>
      </c>
      <c r="J67" s="51">
        <f>övrigt!E67</f>
        <v>0</v>
      </c>
      <c r="K67" s="52">
        <f t="shared" si="9"/>
        <v>64</v>
      </c>
      <c r="L67" s="125"/>
    </row>
    <row r="68" spans="2:12" ht="15" customHeight="1">
      <c r="B68" s="122" t="s">
        <v>234</v>
      </c>
      <c r="C68" s="122" t="s">
        <v>101</v>
      </c>
      <c r="D68" s="130">
        <v>1</v>
      </c>
      <c r="E68" s="77">
        <v>1080</v>
      </c>
      <c r="F68" s="48">
        <f t="shared" si="6"/>
        <v>1080</v>
      </c>
      <c r="G68" s="76">
        <f>låg!E76</f>
        <v>255</v>
      </c>
      <c r="H68" s="49">
        <f>mellan!E76</f>
        <v>660</v>
      </c>
      <c r="I68" s="50">
        <f>hög!E76</f>
        <v>0</v>
      </c>
      <c r="J68" s="51">
        <f>övrigt!E68</f>
        <v>80</v>
      </c>
      <c r="K68" s="52">
        <f t="shared" si="9"/>
        <v>85</v>
      </c>
      <c r="L68" s="125"/>
    </row>
    <row r="69" spans="2:12" ht="15" customHeight="1">
      <c r="B69" s="122" t="s">
        <v>235</v>
      </c>
      <c r="C69" s="122" t="s">
        <v>102</v>
      </c>
      <c r="D69" s="130">
        <v>1</v>
      </c>
      <c r="E69" s="77">
        <v>1080</v>
      </c>
      <c r="F69" s="48">
        <f t="shared" si="6"/>
        <v>1080</v>
      </c>
      <c r="G69" s="76">
        <f>låg!E77</f>
        <v>0</v>
      </c>
      <c r="H69" s="49">
        <f>mellan!E77</f>
        <v>600</v>
      </c>
      <c r="I69" s="50">
        <f>hög!E77</f>
        <v>440</v>
      </c>
      <c r="J69" s="51">
        <f>övrigt!E69</f>
        <v>40</v>
      </c>
      <c r="K69" s="52">
        <f t="shared" si="9"/>
        <v>0</v>
      </c>
      <c r="L69" s="124"/>
    </row>
    <row r="70" spans="2:12" ht="15" customHeight="1">
      <c r="B70" s="122" t="s">
        <v>236</v>
      </c>
      <c r="C70" s="122" t="s">
        <v>102</v>
      </c>
      <c r="D70" s="130">
        <v>1</v>
      </c>
      <c r="E70" s="77">
        <v>1080</v>
      </c>
      <c r="F70" s="48">
        <f t="shared" si="6"/>
        <v>1080</v>
      </c>
      <c r="G70" s="76">
        <f>låg!E78</f>
        <v>0</v>
      </c>
      <c r="H70" s="49">
        <f>mellan!E78</f>
        <v>0</v>
      </c>
      <c r="I70" s="50">
        <f>hög!E78</f>
        <v>920</v>
      </c>
      <c r="J70" s="51">
        <f>övrigt!E70</f>
        <v>160</v>
      </c>
      <c r="K70" s="52">
        <f t="shared" si="9"/>
        <v>0</v>
      </c>
      <c r="L70" s="124"/>
    </row>
    <row r="71" spans="2:12" ht="15" customHeight="1">
      <c r="B71" s="122" t="s">
        <v>237</v>
      </c>
      <c r="C71" s="122" t="s">
        <v>73</v>
      </c>
      <c r="D71" s="130">
        <v>1</v>
      </c>
      <c r="E71" s="77">
        <v>1080</v>
      </c>
      <c r="F71" s="48">
        <f t="shared" si="6"/>
        <v>1080</v>
      </c>
      <c r="G71" s="76">
        <f>låg!E79</f>
        <v>0</v>
      </c>
      <c r="H71" s="49">
        <f>mellan!E79</f>
        <v>0</v>
      </c>
      <c r="I71" s="50">
        <f>hög!E79</f>
        <v>1010</v>
      </c>
      <c r="J71" s="51">
        <f>övrigt!E71</f>
        <v>70</v>
      </c>
      <c r="K71" s="52">
        <f t="shared" si="9"/>
        <v>0</v>
      </c>
      <c r="L71" s="124"/>
    </row>
    <row r="72" spans="2:12" ht="15" customHeight="1">
      <c r="B72" s="122" t="s">
        <v>238</v>
      </c>
      <c r="C72" s="122" t="s">
        <v>146</v>
      </c>
      <c r="D72" s="130">
        <v>0.22</v>
      </c>
      <c r="E72" s="77">
        <v>1080</v>
      </c>
      <c r="F72" s="48">
        <f t="shared" si="6"/>
        <v>237.6</v>
      </c>
      <c r="G72" s="76">
        <f>låg!E80</f>
        <v>0</v>
      </c>
      <c r="H72" s="49">
        <f>mellan!E80</f>
        <v>85</v>
      </c>
      <c r="I72" s="50">
        <f>hög!E80</f>
        <v>150</v>
      </c>
      <c r="J72" s="51">
        <f>övrigt!E72</f>
        <v>0</v>
      </c>
      <c r="K72" s="52">
        <f t="shared" si="9"/>
        <v>2.5999999999999943</v>
      </c>
      <c r="L72" s="125"/>
    </row>
    <row r="74" spans="2:12" hidden="1">
      <c r="C74" s="15" t="s">
        <v>42</v>
      </c>
    </row>
    <row r="75" spans="2:12" hidden="1">
      <c r="C75" s="15" t="s">
        <v>70</v>
      </c>
    </row>
    <row r="76" spans="2:12" hidden="1">
      <c r="C76" s="15" t="s">
        <v>71</v>
      </c>
    </row>
    <row r="77" spans="2:12" hidden="1">
      <c r="C77" s="15" t="s">
        <v>72</v>
      </c>
    </row>
    <row r="78" spans="2:12" hidden="1">
      <c r="C78" s="15" t="s">
        <v>69</v>
      </c>
    </row>
    <row r="79" spans="2:12" hidden="1">
      <c r="C79" s="15" t="s">
        <v>67</v>
      </c>
    </row>
    <row r="80" spans="2:12" hidden="1">
      <c r="C80" s="15" t="s">
        <v>68</v>
      </c>
    </row>
    <row r="81" spans="3:3" hidden="1">
      <c r="C81" s="15" t="s">
        <v>86</v>
      </c>
    </row>
    <row r="82" spans="3:3" hidden="1">
      <c r="C82" s="15" t="s">
        <v>87</v>
      </c>
    </row>
    <row r="83" spans="3:3" hidden="1">
      <c r="C83" s="15" t="s">
        <v>88</v>
      </c>
    </row>
    <row r="84" spans="3:3" hidden="1">
      <c r="C84" s="15" t="s">
        <v>65</v>
      </c>
    </row>
    <row r="85" spans="3:3" hidden="1">
      <c r="C85" s="15" t="s">
        <v>50</v>
      </c>
    </row>
  </sheetData>
  <sheetProtection selectLockedCells="1" autoFilter="0"/>
  <autoFilter ref="B2:L72" xr:uid="{00000000-0001-0000-0000-000000000000}"/>
  <customSheetViews>
    <customSheetView guid="{F0C1D556-4D59-4465-94BE-9A2FBD8B0ACA}" showRuler="0">
      <selection activeCell="I11" sqref="I11"/>
      <pageMargins left="0.75" right="0.75" top="1" bottom="1" header="0.5" footer="0.5"/>
      <headerFooter alignWithMargins="0"/>
    </customSheetView>
  </customSheetViews>
  <phoneticPr fontId="3" type="noConversion"/>
  <conditionalFormatting sqref="E3:E72">
    <cfRule type="cellIs" dxfId="7" priority="1" stopIfTrue="1" operator="notEqual">
      <formula>1100</formula>
    </cfRule>
  </conditionalFormatting>
  <conditionalFormatting sqref="K3:K72">
    <cfRule type="cellIs" dxfId="6" priority="7" stopIfTrue="1" operator="greaterThanOrEqual">
      <formula>0</formula>
    </cfRule>
  </conditionalFormatting>
  <conditionalFormatting sqref="L3:L72">
    <cfRule type="cellIs" dxfId="5" priority="4" stopIfTrue="1" operator="notEqual">
      <formula>$L$1</formula>
    </cfRule>
  </conditionalFormatting>
  <dataValidations count="1">
    <dataValidation type="list" allowBlank="1" showInputMessage="1" sqref="C3:C72" xr:uid="{A0CEB651-8568-4780-B625-980DC15CDCB7}">
      <formula1>$C$74:$C$85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 filterMode="1"/>
  <dimension ref="B1:AU80"/>
  <sheetViews>
    <sheetView showGridLines="0" showZeros="0" zoomScaleNormal="100" workbookViewId="0">
      <pane xSplit="46" ySplit="10" topLeftCell="AU15" activePane="bottomRight" state="frozen"/>
      <selection pane="topRight" activeCell="AT1" sqref="AT1"/>
      <selection pane="bottomLeft" activeCell="A11" sqref="A11"/>
      <selection pane="bottomRight" activeCell="P84" sqref="P84"/>
    </sheetView>
  </sheetViews>
  <sheetFormatPr defaultColWidth="9.08984375" defaultRowHeight="12.5"/>
  <cols>
    <col min="1" max="1" width="2.36328125" style="3" customWidth="1"/>
    <col min="2" max="2" width="6.36328125" style="57" bestFit="1" customWidth="1"/>
    <col min="3" max="3" width="5.36328125" style="2" bestFit="1" customWidth="1"/>
    <col min="4" max="4" width="4.453125" style="3" bestFit="1" customWidth="1"/>
    <col min="5" max="5" width="7.90625" style="3" hidden="1" customWidth="1"/>
    <col min="6" max="6" width="5.08984375" style="3" bestFit="1" customWidth="1"/>
    <col min="7" max="7" width="0.453125" style="3" customWidth="1"/>
    <col min="8" max="8" width="3.54296875" style="3" customWidth="1"/>
    <col min="9" max="9" width="3.36328125" style="3" customWidth="1"/>
    <col min="10" max="10" width="4.54296875" style="3" customWidth="1"/>
    <col min="11" max="11" width="0.453125" style="3" customWidth="1"/>
    <col min="12" max="12" width="3.54296875" style="3" customWidth="1"/>
    <col min="13" max="13" width="3.36328125" style="3" customWidth="1"/>
    <col min="14" max="14" width="4.54296875" style="3" customWidth="1"/>
    <col min="15" max="15" width="0.453125" style="3" customWidth="1"/>
    <col min="16" max="16" width="3.54296875" style="3" customWidth="1"/>
    <col min="17" max="17" width="3.36328125" style="3" customWidth="1"/>
    <col min="18" max="18" width="4.54296875" style="3" customWidth="1"/>
    <col min="19" max="19" width="0.453125" style="3" customWidth="1"/>
    <col min="20" max="20" width="3.54296875" style="3" customWidth="1"/>
    <col min="21" max="21" width="3.36328125" style="3" customWidth="1"/>
    <col min="22" max="22" width="4.54296875" style="3" customWidth="1"/>
    <col min="23" max="23" width="0.453125" style="3" customWidth="1"/>
    <col min="24" max="24" width="3.54296875" style="3" customWidth="1"/>
    <col min="25" max="25" width="3.36328125" style="3" customWidth="1"/>
    <col min="26" max="26" width="4.54296875" style="3" customWidth="1"/>
    <col min="27" max="27" width="0.453125" style="3" customWidth="1"/>
    <col min="28" max="28" width="3.54296875" style="3" bestFit="1" customWidth="1"/>
    <col min="29" max="29" width="3.36328125" style="3" bestFit="1" customWidth="1"/>
    <col min="30" max="30" width="4.54296875" style="3" bestFit="1" customWidth="1"/>
    <col min="31" max="31" width="0.453125" style="3" customWidth="1"/>
    <col min="32" max="32" width="3.54296875" style="3" bestFit="1" customWidth="1"/>
    <col min="33" max="33" width="3.36328125" style="3" bestFit="1" customWidth="1"/>
    <col min="34" max="34" width="4.54296875" style="3" bestFit="1" customWidth="1"/>
    <col min="35" max="35" width="0.453125" style="3" customWidth="1"/>
    <col min="36" max="36" width="3.54296875" style="3" bestFit="1" customWidth="1"/>
    <col min="37" max="37" width="3.36328125" style="3" bestFit="1" customWidth="1"/>
    <col min="38" max="38" width="4.54296875" style="3" bestFit="1" customWidth="1"/>
    <col min="39" max="39" width="0.453125" style="3" customWidth="1"/>
    <col min="40" max="40" width="3.54296875" style="3" bestFit="1" customWidth="1"/>
    <col min="41" max="41" width="3.36328125" style="3" bestFit="1" customWidth="1"/>
    <col min="42" max="42" width="4.54296875" style="3" bestFit="1" customWidth="1"/>
    <col min="43" max="43" width="0.453125" style="3" customWidth="1"/>
    <col min="44" max="44" width="3.54296875" style="3" bestFit="1" customWidth="1"/>
    <col min="45" max="45" width="3.36328125" style="3" bestFit="1" customWidth="1"/>
    <col min="46" max="46" width="4.54296875" style="3" bestFit="1" customWidth="1"/>
    <col min="47" max="16384" width="9.08984375" style="3"/>
  </cols>
  <sheetData>
    <row r="1" spans="2:47" ht="13" thickBot="1"/>
    <row r="2" spans="2:47">
      <c r="B2" s="14"/>
      <c r="C2" s="15"/>
      <c r="D2" s="14"/>
      <c r="E2" s="14"/>
      <c r="F2" s="14"/>
      <c r="H2" s="89" t="s">
        <v>4</v>
      </c>
      <c r="I2" s="90"/>
      <c r="J2" s="91"/>
      <c r="L2" s="89" t="s">
        <v>7</v>
      </c>
      <c r="M2" s="90"/>
      <c r="N2" s="91"/>
      <c r="P2" s="86" t="s">
        <v>8</v>
      </c>
      <c r="Q2" s="87"/>
      <c r="R2" s="88"/>
      <c r="T2" s="89" t="s">
        <v>9</v>
      </c>
      <c r="U2" s="90"/>
      <c r="V2" s="91"/>
      <c r="X2" s="86" t="s">
        <v>10</v>
      </c>
      <c r="Y2" s="87"/>
      <c r="Z2" s="88"/>
      <c r="AB2" s="95" t="s">
        <v>12</v>
      </c>
      <c r="AC2" s="96"/>
      <c r="AD2" s="97"/>
      <c r="AF2" s="95" t="s">
        <v>13</v>
      </c>
      <c r="AG2" s="96"/>
      <c r="AH2" s="97"/>
      <c r="AJ2" s="95" t="s">
        <v>14</v>
      </c>
      <c r="AK2" s="96"/>
      <c r="AL2" s="97"/>
      <c r="AN2" s="95" t="s">
        <v>15</v>
      </c>
      <c r="AO2" s="96"/>
      <c r="AP2" s="97"/>
      <c r="AR2" s="92" t="s">
        <v>90</v>
      </c>
      <c r="AS2" s="93"/>
      <c r="AT2" s="94"/>
    </row>
    <row r="3" spans="2:47" ht="13" thickBot="1">
      <c r="B3" s="14"/>
      <c r="C3" s="15"/>
      <c r="D3" s="14"/>
      <c r="E3" s="14"/>
      <c r="F3" s="14"/>
      <c r="H3" s="16" t="s">
        <v>6</v>
      </c>
      <c r="I3" s="17" t="s">
        <v>5</v>
      </c>
      <c r="J3" s="18" t="s">
        <v>1</v>
      </c>
      <c r="L3" s="16" t="s">
        <v>6</v>
      </c>
      <c r="M3" s="17" t="s">
        <v>5</v>
      </c>
      <c r="N3" s="18" t="s">
        <v>1</v>
      </c>
      <c r="P3" s="19" t="s">
        <v>6</v>
      </c>
      <c r="Q3" s="20" t="s">
        <v>5</v>
      </c>
      <c r="R3" s="21" t="s">
        <v>1</v>
      </c>
      <c r="T3" s="16" t="s">
        <v>6</v>
      </c>
      <c r="U3" s="17" t="s">
        <v>5</v>
      </c>
      <c r="V3" s="18" t="s">
        <v>1</v>
      </c>
      <c r="X3" s="19" t="s">
        <v>6</v>
      </c>
      <c r="Y3" s="20" t="s">
        <v>5</v>
      </c>
      <c r="Z3" s="21" t="s">
        <v>1</v>
      </c>
      <c r="AB3" s="22" t="s">
        <v>6</v>
      </c>
      <c r="AC3" s="23" t="s">
        <v>5</v>
      </c>
      <c r="AD3" s="24" t="s">
        <v>1</v>
      </c>
      <c r="AF3" s="22" t="s">
        <v>6</v>
      </c>
      <c r="AG3" s="23" t="s">
        <v>5</v>
      </c>
      <c r="AH3" s="24" t="s">
        <v>1</v>
      </c>
      <c r="AJ3" s="22" t="s">
        <v>6</v>
      </c>
      <c r="AK3" s="23" t="s">
        <v>5</v>
      </c>
      <c r="AL3" s="24" t="s">
        <v>1</v>
      </c>
      <c r="AN3" s="22" t="s">
        <v>6</v>
      </c>
      <c r="AO3" s="23" t="s">
        <v>5</v>
      </c>
      <c r="AP3" s="24" t="s">
        <v>1</v>
      </c>
      <c r="AR3" s="37" t="s">
        <v>6</v>
      </c>
      <c r="AS3" s="38" t="s">
        <v>5</v>
      </c>
      <c r="AT3" s="39" t="s">
        <v>1</v>
      </c>
    </row>
    <row r="4" spans="2:47" s="47" customFormat="1" ht="15" customHeight="1">
      <c r="B4" s="59"/>
      <c r="C4" s="60"/>
      <c r="D4" s="60"/>
      <c r="E4" s="61"/>
      <c r="F4" s="61" t="s">
        <v>22</v>
      </c>
      <c r="H4" s="107">
        <f>timplaner!C4</f>
        <v>460</v>
      </c>
      <c r="I4" s="108">
        <v>3</v>
      </c>
      <c r="J4" s="109">
        <f>H4*I4</f>
        <v>1380</v>
      </c>
      <c r="L4" s="107">
        <f>timplaner!D4</f>
        <v>0</v>
      </c>
      <c r="M4" s="108">
        <v>3</v>
      </c>
      <c r="N4" s="109">
        <f>L4*M4</f>
        <v>0</v>
      </c>
      <c r="P4" s="107">
        <f>timplaner!E4</f>
        <v>290</v>
      </c>
      <c r="Q4" s="108">
        <v>3</v>
      </c>
      <c r="R4" s="109">
        <f>P4*Q4</f>
        <v>870</v>
      </c>
      <c r="T4" s="107">
        <f>timplaner!G4</f>
        <v>100</v>
      </c>
      <c r="U4" s="108">
        <v>3</v>
      </c>
      <c r="V4" s="109">
        <f>T4*U4</f>
        <v>300</v>
      </c>
      <c r="X4" s="107">
        <f>timplaner!H4</f>
        <v>80</v>
      </c>
      <c r="Y4" s="108">
        <v>3</v>
      </c>
      <c r="Z4" s="109">
        <f>X4*Y4</f>
        <v>240</v>
      </c>
      <c r="AB4" s="107">
        <f>timplaner!K4</f>
        <v>80</v>
      </c>
      <c r="AC4" s="108">
        <v>3</v>
      </c>
      <c r="AD4" s="109">
        <f>AB4*AC4</f>
        <v>240</v>
      </c>
      <c r="AF4" s="107">
        <f>timplaner!L4</f>
        <v>35</v>
      </c>
      <c r="AG4" s="108">
        <v>3</v>
      </c>
      <c r="AH4" s="109">
        <f>AF4*AG4</f>
        <v>105</v>
      </c>
      <c r="AJ4" s="107">
        <f>timplaner!M4</f>
        <v>45</v>
      </c>
      <c r="AK4" s="108">
        <v>3</v>
      </c>
      <c r="AL4" s="109">
        <f>AJ4*AK4</f>
        <v>135</v>
      </c>
      <c r="AN4" s="107"/>
      <c r="AO4" s="108"/>
      <c r="AP4" s="109">
        <f>AN4*AO4</f>
        <v>0</v>
      </c>
      <c r="AR4" s="107">
        <f>timplaner!O4</f>
        <v>0</v>
      </c>
      <c r="AS4" s="108"/>
      <c r="AT4" s="109">
        <f>AR4*AS4</f>
        <v>0</v>
      </c>
    </row>
    <row r="5" spans="2:47" s="47" customFormat="1" ht="15" customHeight="1">
      <c r="B5" s="59"/>
      <c r="C5" s="60"/>
      <c r="D5" s="60"/>
      <c r="E5" s="61"/>
      <c r="F5" s="61" t="s">
        <v>23</v>
      </c>
      <c r="H5" s="107">
        <f>timplaner!C5</f>
        <v>420</v>
      </c>
      <c r="I5" s="108">
        <v>3</v>
      </c>
      <c r="J5" s="109">
        <f>H5*I5</f>
        <v>1260</v>
      </c>
      <c r="L5" s="107">
        <f>timplaner!D5</f>
        <v>50</v>
      </c>
      <c r="M5" s="108">
        <v>3</v>
      </c>
      <c r="N5" s="109">
        <f>L5*M5</f>
        <v>150</v>
      </c>
      <c r="P5" s="107">
        <f>timplaner!E5</f>
        <v>285</v>
      </c>
      <c r="Q5" s="108">
        <v>3</v>
      </c>
      <c r="R5" s="109">
        <f>P5*Q5</f>
        <v>855</v>
      </c>
      <c r="T5" s="107">
        <f>timplaner!G5</f>
        <v>110</v>
      </c>
      <c r="U5" s="108">
        <v>3</v>
      </c>
      <c r="V5" s="109">
        <f>T5*U5</f>
        <v>330</v>
      </c>
      <c r="X5" s="107">
        <f>SUBTOTAL(9,timplaner!H5:I5)</f>
        <v>120</v>
      </c>
      <c r="Y5" s="108">
        <v>3</v>
      </c>
      <c r="Z5" s="109">
        <f>X5*Y5</f>
        <v>360</v>
      </c>
      <c r="AB5" s="107">
        <f>timplaner!K5</f>
        <v>80</v>
      </c>
      <c r="AC5" s="108">
        <v>3</v>
      </c>
      <c r="AD5" s="109">
        <f>AB5*AC5</f>
        <v>240</v>
      </c>
      <c r="AF5" s="107">
        <f>timplaner!L5</f>
        <v>35</v>
      </c>
      <c r="AG5" s="108">
        <v>3</v>
      </c>
      <c r="AH5" s="109">
        <f>AF5*AG5</f>
        <v>105</v>
      </c>
      <c r="AJ5" s="107">
        <f>timplaner!M5</f>
        <v>45</v>
      </c>
      <c r="AK5" s="108">
        <v>3</v>
      </c>
      <c r="AL5" s="109">
        <f>AJ5*AK5</f>
        <v>135</v>
      </c>
      <c r="AN5" s="107"/>
      <c r="AO5" s="108"/>
      <c r="AP5" s="109">
        <f>AN5*AO5</f>
        <v>0</v>
      </c>
      <c r="AR5" s="107">
        <f>timplaner!O5</f>
        <v>0</v>
      </c>
      <c r="AS5" s="108"/>
      <c r="AT5" s="109">
        <f>AR5*AS5</f>
        <v>0</v>
      </c>
    </row>
    <row r="6" spans="2:47" s="47" customFormat="1" ht="15" customHeight="1">
      <c r="B6" s="59"/>
      <c r="C6" s="60"/>
      <c r="D6" s="60"/>
      <c r="E6" s="61"/>
      <c r="F6" s="61" t="s">
        <v>37</v>
      </c>
      <c r="H6" s="107">
        <f>timplaner!C6</f>
        <v>400</v>
      </c>
      <c r="I6" s="108">
        <v>3</v>
      </c>
      <c r="J6" s="109">
        <f>H6*I6</f>
        <v>1200</v>
      </c>
      <c r="L6" s="107">
        <f>timplaner!D6</f>
        <v>55</v>
      </c>
      <c r="M6" s="108">
        <v>3</v>
      </c>
      <c r="N6" s="109">
        <f>L6*M6</f>
        <v>165</v>
      </c>
      <c r="P6" s="107">
        <f>timplaner!E6</f>
        <v>275</v>
      </c>
      <c r="Q6" s="108">
        <v>3</v>
      </c>
      <c r="R6" s="109">
        <f>P6*Q6</f>
        <v>825</v>
      </c>
      <c r="T6" s="107">
        <f>timplaner!G6</f>
        <v>130</v>
      </c>
      <c r="U6" s="108">
        <v>3</v>
      </c>
      <c r="V6" s="109">
        <f>T6*U6</f>
        <v>390</v>
      </c>
      <c r="X6" s="107">
        <f>SUBTOTAL(9,timplaner!H6:I6)</f>
        <v>125</v>
      </c>
      <c r="Y6" s="108">
        <v>3</v>
      </c>
      <c r="Z6" s="109">
        <f>X6*Y6</f>
        <v>375</v>
      </c>
      <c r="AB6" s="107">
        <f>timplaner!K6</f>
        <v>80</v>
      </c>
      <c r="AC6" s="108">
        <v>3</v>
      </c>
      <c r="AD6" s="109">
        <f>AB6*AC6</f>
        <v>240</v>
      </c>
      <c r="AF6" s="107">
        <f>timplaner!L6</f>
        <v>35</v>
      </c>
      <c r="AG6" s="108">
        <v>3</v>
      </c>
      <c r="AH6" s="109">
        <f>AF6*AG6</f>
        <v>105</v>
      </c>
      <c r="AJ6" s="107">
        <f>timplaner!M6</f>
        <v>45</v>
      </c>
      <c r="AK6" s="108">
        <v>3</v>
      </c>
      <c r="AL6" s="109">
        <f>AJ6*AK6</f>
        <v>135</v>
      </c>
      <c r="AN6" s="107">
        <f>timplaner!N6</f>
        <v>85</v>
      </c>
      <c r="AO6" s="108">
        <v>6</v>
      </c>
      <c r="AP6" s="109">
        <f>AN6*AO6</f>
        <v>510</v>
      </c>
      <c r="AR6" s="107">
        <f>timplaner!O6</f>
        <v>0</v>
      </c>
      <c r="AS6" s="108"/>
      <c r="AT6" s="109">
        <f>AR6*AS6</f>
        <v>0</v>
      </c>
    </row>
    <row r="7" spans="2:47" s="47" customFormat="1" ht="3" customHeight="1">
      <c r="B7" s="59"/>
      <c r="C7" s="60"/>
      <c r="D7" s="60"/>
      <c r="E7" s="60"/>
      <c r="F7" s="60"/>
      <c r="H7" s="62"/>
      <c r="I7" s="62"/>
      <c r="J7" s="62"/>
      <c r="L7" s="62"/>
      <c r="M7" s="62"/>
      <c r="N7" s="62"/>
      <c r="P7" s="62"/>
      <c r="Q7" s="62"/>
      <c r="R7" s="62"/>
      <c r="T7" s="62"/>
      <c r="U7" s="62"/>
      <c r="V7" s="62"/>
      <c r="X7" s="62"/>
      <c r="Y7" s="62"/>
      <c r="Z7" s="62"/>
      <c r="AB7" s="62"/>
      <c r="AC7" s="62"/>
      <c r="AD7" s="62"/>
      <c r="AF7" s="62"/>
      <c r="AG7" s="62"/>
      <c r="AH7" s="62"/>
      <c r="AJ7" s="62"/>
      <c r="AK7" s="62"/>
      <c r="AL7" s="62"/>
      <c r="AN7" s="62"/>
      <c r="AO7" s="62"/>
      <c r="AP7" s="62"/>
      <c r="AR7" s="62"/>
      <c r="AS7" s="62"/>
      <c r="AT7" s="62"/>
    </row>
    <row r="8" spans="2:47" s="65" customFormat="1" ht="15" customHeight="1">
      <c r="B8" s="63"/>
      <c r="C8" s="64"/>
      <c r="D8" s="64"/>
      <c r="E8" s="64"/>
      <c r="F8" s="64"/>
      <c r="H8" s="66"/>
      <c r="I8" s="80">
        <f>SUM(J11:J80)-SUM(J4:J6)</f>
        <v>380</v>
      </c>
      <c r="J8" s="81"/>
      <c r="L8" s="66"/>
      <c r="M8" s="80">
        <f>SUM(N11:N80)-SUM(N4:N6)</f>
        <v>0</v>
      </c>
      <c r="N8" s="81"/>
      <c r="P8" s="66"/>
      <c r="Q8" s="82">
        <f>SUM(R11:R80)-SUM(R4:R6)</f>
        <v>0</v>
      </c>
      <c r="R8" s="83"/>
      <c r="T8" s="66"/>
      <c r="U8" s="80">
        <f>SUM(V11:V80)-SUM(V4:V6)</f>
        <v>0</v>
      </c>
      <c r="V8" s="81"/>
      <c r="X8" s="66"/>
      <c r="Y8" s="82">
        <f>SUM(Z11:Z80)-SUM(Z4:Z6)</f>
        <v>0</v>
      </c>
      <c r="Z8" s="83"/>
      <c r="AB8" s="66"/>
      <c r="AC8" s="78">
        <f>SUM(AD11:AD80)-SUM(AD4:AD6)</f>
        <v>0</v>
      </c>
      <c r="AD8" s="79"/>
      <c r="AF8" s="66"/>
      <c r="AG8" s="78">
        <f>SUM(AH11:AH80)-SUM(AH4:AH6)</f>
        <v>0</v>
      </c>
      <c r="AH8" s="79"/>
      <c r="AJ8" s="66"/>
      <c r="AK8" s="78">
        <f>SUM(AL11:AL80)-SUM(AL4:AL6)</f>
        <v>0</v>
      </c>
      <c r="AL8" s="79"/>
      <c r="AN8" s="66"/>
      <c r="AO8" s="78">
        <f>SUM(AP11:AP80)-SUM(AP4:AP6)</f>
        <v>0</v>
      </c>
      <c r="AP8" s="79"/>
      <c r="AR8" s="66"/>
      <c r="AS8" s="78">
        <f>SUM(AT11:AT80)-SUM(AT4:AT6)</f>
        <v>645</v>
      </c>
      <c r="AT8" s="79"/>
    </row>
    <row r="9" spans="2:47" ht="3" customHeight="1">
      <c r="B9" s="58"/>
      <c r="C9" s="15"/>
      <c r="D9" s="15"/>
      <c r="E9" s="15"/>
      <c r="F9" s="15"/>
      <c r="H9" s="14"/>
      <c r="I9" s="14"/>
      <c r="J9" s="14"/>
      <c r="L9" s="14"/>
      <c r="M9" s="14"/>
      <c r="N9" s="14"/>
      <c r="P9" s="14"/>
      <c r="Q9" s="14"/>
      <c r="R9" s="14"/>
      <c r="T9" s="14"/>
      <c r="U9" s="14"/>
      <c r="V9" s="14"/>
      <c r="X9" s="14"/>
      <c r="Y9" s="14"/>
      <c r="Z9" s="14"/>
      <c r="AB9" s="14"/>
      <c r="AC9" s="14"/>
      <c r="AD9" s="14"/>
      <c r="AF9" s="14"/>
      <c r="AG9" s="14"/>
      <c r="AH9" s="14"/>
      <c r="AJ9" s="14"/>
      <c r="AK9" s="14"/>
      <c r="AL9" s="14"/>
      <c r="AN9" s="14"/>
      <c r="AO9" s="14"/>
      <c r="AP9" s="14"/>
      <c r="AR9" s="14"/>
      <c r="AS9" s="14"/>
      <c r="AT9" s="14"/>
    </row>
    <row r="10" spans="2:47" s="28" customFormat="1" ht="15" customHeight="1">
      <c r="B10" s="4" t="s">
        <v>49</v>
      </c>
      <c r="C10" s="26" t="s">
        <v>2</v>
      </c>
      <c r="D10" s="26" t="s">
        <v>1</v>
      </c>
      <c r="E10" s="5" t="s">
        <v>46</v>
      </c>
      <c r="F10" s="5" t="s">
        <v>81</v>
      </c>
      <c r="H10" s="26"/>
      <c r="I10" s="26"/>
      <c r="J10" s="26"/>
      <c r="L10" s="26"/>
      <c r="M10" s="26"/>
      <c r="N10" s="26"/>
      <c r="P10" s="26"/>
      <c r="Q10" s="26"/>
      <c r="R10" s="26"/>
      <c r="T10" s="26"/>
      <c r="U10" s="26"/>
      <c r="V10" s="26"/>
      <c r="X10" s="26"/>
      <c r="Y10" s="26"/>
      <c r="Z10" s="26"/>
      <c r="AB10" s="26"/>
      <c r="AC10" s="26"/>
      <c r="AD10" s="26"/>
      <c r="AF10" s="26"/>
      <c r="AG10" s="26"/>
      <c r="AH10" s="26"/>
      <c r="AJ10" s="26"/>
      <c r="AK10" s="26"/>
      <c r="AL10" s="26"/>
      <c r="AN10" s="26"/>
      <c r="AO10" s="26"/>
      <c r="AP10" s="26"/>
      <c r="AR10" s="26"/>
      <c r="AS10" s="26"/>
      <c r="AT10" s="26"/>
    </row>
    <row r="11" spans="2:47" customFormat="1" ht="15" hidden="1" customHeight="1">
      <c r="B11" s="110" t="str">
        <f>pedagoger!B3</f>
        <v>AMI</v>
      </c>
      <c r="C11" s="110" t="str">
        <f>pedagoger!C3</f>
        <v>FSKL</v>
      </c>
      <c r="D11" s="110">
        <f>pedagoger!F3</f>
        <v>1080</v>
      </c>
      <c r="E11" s="111">
        <f>SUM(J11,N11,R11,V11,Z11,AD11,AH11,AL11,AP11,AT11)</f>
        <v>0</v>
      </c>
      <c r="F11" s="111">
        <f>pedagoger!K3</f>
        <v>1080</v>
      </c>
      <c r="H11" s="112"/>
      <c r="I11" s="113"/>
      <c r="J11" s="41"/>
      <c r="K11" s="42"/>
      <c r="L11" s="112"/>
      <c r="M11" s="113"/>
      <c r="N11" s="41"/>
      <c r="O11" s="42"/>
      <c r="P11" s="112"/>
      <c r="Q11" s="113"/>
      <c r="R11" s="43"/>
      <c r="S11" s="42"/>
      <c r="T11" s="112"/>
      <c r="U11" s="113"/>
      <c r="V11" s="41"/>
      <c r="W11" s="42"/>
      <c r="X11" s="112"/>
      <c r="Y11" s="113"/>
      <c r="Z11" s="43"/>
      <c r="AA11" s="42"/>
      <c r="AB11" s="112"/>
      <c r="AC11" s="113"/>
      <c r="AD11" s="44"/>
      <c r="AE11" s="42"/>
      <c r="AF11" s="112"/>
      <c r="AG11" s="113"/>
      <c r="AH11" s="44"/>
      <c r="AI11" s="42"/>
      <c r="AJ11" s="112"/>
      <c r="AK11" s="113"/>
      <c r="AL11" s="44"/>
      <c r="AM11" s="42"/>
      <c r="AN11" s="112"/>
      <c r="AO11" s="113"/>
      <c r="AP11" s="44"/>
      <c r="AQ11" s="42"/>
      <c r="AR11" s="112"/>
      <c r="AS11" s="113"/>
      <c r="AT11" s="44"/>
    </row>
    <row r="12" spans="2:47" ht="15" hidden="1" customHeight="1">
      <c r="B12" s="110" t="str">
        <f>pedagoger!B4</f>
        <v>AOR</v>
      </c>
      <c r="C12" s="110" t="str">
        <f>pedagoger!C4</f>
        <v>FSKL</v>
      </c>
      <c r="D12" s="110">
        <f>pedagoger!F4</f>
        <v>1080</v>
      </c>
      <c r="E12" s="111">
        <f t="shared" ref="E12:E38" si="0">SUM(J12,N12,R12,V12,Z12,AD12,AH12,AL12,AP12,AT12)</f>
        <v>0</v>
      </c>
      <c r="F12" s="111">
        <f>pedagoger!K4</f>
        <v>1080</v>
      </c>
      <c r="H12" s="112"/>
      <c r="I12" s="113"/>
      <c r="J12" s="41"/>
      <c r="K12" s="42"/>
      <c r="L12" s="112"/>
      <c r="M12" s="113"/>
      <c r="N12" s="41"/>
      <c r="O12" s="42"/>
      <c r="P12" s="112"/>
      <c r="Q12" s="113"/>
      <c r="R12" s="43"/>
      <c r="S12" s="42"/>
      <c r="T12" s="112"/>
      <c r="U12" s="113"/>
      <c r="V12" s="41"/>
      <c r="W12" s="42"/>
      <c r="X12" s="112"/>
      <c r="Y12" s="113"/>
      <c r="Z12" s="43"/>
      <c r="AA12" s="42"/>
      <c r="AB12" s="112"/>
      <c r="AC12" s="113"/>
      <c r="AD12" s="44"/>
      <c r="AE12" s="42"/>
      <c r="AF12" s="112"/>
      <c r="AG12" s="113"/>
      <c r="AH12" s="44"/>
      <c r="AI12" s="42"/>
      <c r="AJ12" s="112"/>
      <c r="AK12" s="113"/>
      <c r="AL12" s="44"/>
      <c r="AM12" s="42"/>
      <c r="AN12" s="112"/>
      <c r="AO12" s="113"/>
      <c r="AP12" s="44"/>
      <c r="AQ12" s="42"/>
      <c r="AR12" s="112"/>
      <c r="AS12" s="113"/>
      <c r="AT12" s="44"/>
    </row>
    <row r="13" spans="2:47" ht="15" hidden="1" customHeight="1">
      <c r="B13" s="110" t="str">
        <f>pedagoger!B5</f>
        <v>ANK</v>
      </c>
      <c r="C13" s="110" t="str">
        <f>pedagoger!C5</f>
        <v>FSKL</v>
      </c>
      <c r="D13" s="110">
        <f>pedagoger!F5</f>
        <v>1080</v>
      </c>
      <c r="E13" s="111">
        <f t="shared" si="0"/>
        <v>0</v>
      </c>
      <c r="F13" s="111">
        <f>pedagoger!K5</f>
        <v>1080</v>
      </c>
      <c r="H13" s="112"/>
      <c r="I13" s="113"/>
      <c r="J13" s="41"/>
      <c r="K13" s="42"/>
      <c r="L13" s="112"/>
      <c r="M13" s="113"/>
      <c r="N13" s="41"/>
      <c r="O13" s="42"/>
      <c r="P13" s="112"/>
      <c r="Q13" s="113"/>
      <c r="R13" s="43"/>
      <c r="S13" s="42"/>
      <c r="T13" s="112"/>
      <c r="U13" s="113"/>
      <c r="V13" s="41"/>
      <c r="W13" s="42"/>
      <c r="X13" s="112"/>
      <c r="Y13" s="113"/>
      <c r="Z13" s="43"/>
      <c r="AA13" s="42"/>
      <c r="AB13" s="112"/>
      <c r="AC13" s="113"/>
      <c r="AD13" s="44"/>
      <c r="AE13" s="42"/>
      <c r="AF13" s="112"/>
      <c r="AG13" s="113"/>
      <c r="AH13" s="44"/>
      <c r="AI13" s="42"/>
      <c r="AJ13" s="112"/>
      <c r="AK13" s="113"/>
      <c r="AL13" s="44"/>
      <c r="AM13" s="42"/>
      <c r="AN13" s="112"/>
      <c r="AO13" s="113"/>
      <c r="AP13" s="44"/>
      <c r="AQ13" s="42"/>
      <c r="AR13" s="112"/>
      <c r="AS13" s="113"/>
      <c r="AT13" s="44"/>
    </row>
    <row r="14" spans="2:47" ht="15" hidden="1" customHeight="1">
      <c r="B14" s="110" t="str">
        <f>pedagoger!B6</f>
        <v>BBA</v>
      </c>
      <c r="C14" s="110" t="str">
        <f>pedagoger!C6</f>
        <v>FSKL</v>
      </c>
      <c r="D14" s="110">
        <f>pedagoger!F6</f>
        <v>1080</v>
      </c>
      <c r="E14" s="111">
        <f t="shared" si="0"/>
        <v>0</v>
      </c>
      <c r="F14" s="111">
        <f>pedagoger!K6</f>
        <v>1080</v>
      </c>
      <c r="H14" s="112"/>
      <c r="I14" s="113"/>
      <c r="J14" s="41"/>
      <c r="K14" s="42"/>
      <c r="L14" s="112"/>
      <c r="M14" s="113"/>
      <c r="N14" s="41"/>
      <c r="O14" s="42"/>
      <c r="P14" s="112"/>
      <c r="Q14" s="113"/>
      <c r="R14" s="43"/>
      <c r="S14" s="42"/>
      <c r="T14" s="112"/>
      <c r="U14" s="113"/>
      <c r="V14" s="41"/>
      <c r="W14" s="42"/>
      <c r="X14" s="112"/>
      <c r="Y14" s="113"/>
      <c r="Z14" s="43"/>
      <c r="AA14" s="42"/>
      <c r="AB14" s="112"/>
      <c r="AC14" s="113"/>
      <c r="AD14" s="44"/>
      <c r="AE14" s="42"/>
      <c r="AF14" s="112"/>
      <c r="AG14" s="113"/>
      <c r="AH14" s="44"/>
      <c r="AI14" s="42"/>
      <c r="AJ14" s="112"/>
      <c r="AK14" s="113"/>
      <c r="AL14" s="44"/>
      <c r="AM14" s="42"/>
      <c r="AN14" s="112"/>
      <c r="AO14" s="113"/>
      <c r="AP14" s="44"/>
      <c r="AQ14" s="42"/>
      <c r="AR14" s="112"/>
      <c r="AS14" s="113"/>
      <c r="AT14" s="44"/>
    </row>
    <row r="15" spans="2:47" customFormat="1" ht="15" customHeight="1">
      <c r="B15" s="110" t="str">
        <f>pedagoger!B7</f>
        <v>BLA</v>
      </c>
      <c r="C15" s="110" t="str">
        <f>pedagoger!C7</f>
        <v>L1</v>
      </c>
      <c r="D15" s="110">
        <f>pedagoger!F7</f>
        <v>1080</v>
      </c>
      <c r="E15" s="111">
        <f t="shared" si="0"/>
        <v>1020</v>
      </c>
      <c r="F15" s="111">
        <f>pedagoger!K7</f>
        <v>0</v>
      </c>
      <c r="H15" s="112" t="s">
        <v>105</v>
      </c>
      <c r="I15" s="113"/>
      <c r="J15" s="41">
        <v>460</v>
      </c>
      <c r="K15" s="42"/>
      <c r="L15" s="112"/>
      <c r="M15" s="113"/>
      <c r="N15" s="41"/>
      <c r="O15" s="42"/>
      <c r="P15" s="112" t="s">
        <v>105</v>
      </c>
      <c r="Q15" s="113"/>
      <c r="R15" s="43">
        <v>290</v>
      </c>
      <c r="S15" s="42"/>
      <c r="T15" s="112" t="s">
        <v>105</v>
      </c>
      <c r="U15" s="113"/>
      <c r="V15" s="41">
        <v>100</v>
      </c>
      <c r="W15" s="42"/>
      <c r="X15" s="112" t="s">
        <v>105</v>
      </c>
      <c r="Y15" s="113"/>
      <c r="Z15" s="43">
        <v>80</v>
      </c>
      <c r="AA15" s="42"/>
      <c r="AB15" s="112"/>
      <c r="AC15" s="113"/>
      <c r="AD15" s="44"/>
      <c r="AE15" s="42"/>
      <c r="AF15" s="112" t="s">
        <v>105</v>
      </c>
      <c r="AG15" s="113"/>
      <c r="AH15" s="44">
        <v>35</v>
      </c>
      <c r="AI15" s="42"/>
      <c r="AJ15" s="112"/>
      <c r="AK15" s="113"/>
      <c r="AL15" s="44"/>
      <c r="AM15" s="42"/>
      <c r="AN15" s="112"/>
      <c r="AO15" s="113"/>
      <c r="AP15" s="44"/>
      <c r="AQ15" s="42"/>
      <c r="AR15" s="112" t="s">
        <v>54</v>
      </c>
      <c r="AS15" s="113"/>
      <c r="AT15" s="44">
        <v>55</v>
      </c>
      <c r="AU15" s="1"/>
    </row>
    <row r="16" spans="2:47" customFormat="1" ht="15" customHeight="1">
      <c r="B16" s="110" t="str">
        <f>pedagoger!B8</f>
        <v>BOB</v>
      </c>
      <c r="C16" s="110" t="str">
        <f>pedagoger!C8</f>
        <v>L1</v>
      </c>
      <c r="D16" s="110">
        <f>pedagoger!F8</f>
        <v>1080</v>
      </c>
      <c r="E16" s="111">
        <f t="shared" si="0"/>
        <v>1080</v>
      </c>
      <c r="F16" s="111">
        <f>pedagoger!K8</f>
        <v>0</v>
      </c>
      <c r="H16" s="112" t="s">
        <v>106</v>
      </c>
      <c r="I16" s="113"/>
      <c r="J16" s="41">
        <v>460</v>
      </c>
      <c r="K16" s="42"/>
      <c r="L16" s="112"/>
      <c r="M16" s="113"/>
      <c r="N16" s="41"/>
      <c r="O16" s="42"/>
      <c r="P16" s="112" t="s">
        <v>106</v>
      </c>
      <c r="Q16" s="113"/>
      <c r="R16" s="43">
        <v>290</v>
      </c>
      <c r="S16" s="42"/>
      <c r="T16" s="112" t="s">
        <v>106</v>
      </c>
      <c r="U16" s="113"/>
      <c r="V16" s="41">
        <v>100</v>
      </c>
      <c r="W16" s="42"/>
      <c r="X16" s="112" t="s">
        <v>106</v>
      </c>
      <c r="Y16" s="113"/>
      <c r="Z16" s="43">
        <v>80</v>
      </c>
      <c r="AA16" s="42"/>
      <c r="AB16" s="112"/>
      <c r="AC16" s="113"/>
      <c r="AD16" s="44"/>
      <c r="AE16" s="42"/>
      <c r="AF16" s="112" t="s">
        <v>106</v>
      </c>
      <c r="AG16" s="113"/>
      <c r="AH16" s="44">
        <v>35</v>
      </c>
      <c r="AI16" s="42"/>
      <c r="AJ16" s="112"/>
      <c r="AK16" s="113"/>
      <c r="AL16" s="44"/>
      <c r="AM16" s="42"/>
      <c r="AN16" s="112"/>
      <c r="AO16" s="113"/>
      <c r="AP16" s="44"/>
      <c r="AQ16" s="42"/>
      <c r="AR16" s="112" t="s">
        <v>54</v>
      </c>
      <c r="AS16" s="113"/>
      <c r="AT16" s="44">
        <v>115</v>
      </c>
      <c r="AU16" s="1"/>
    </row>
    <row r="17" spans="2:47" ht="15" customHeight="1">
      <c r="B17" s="110" t="str">
        <f>pedagoger!B9</f>
        <v>BCI</v>
      </c>
      <c r="C17" s="110" t="str">
        <f>pedagoger!C9</f>
        <v>L1</v>
      </c>
      <c r="D17" s="110">
        <f>pedagoger!F9</f>
        <v>1080</v>
      </c>
      <c r="E17" s="111">
        <f t="shared" si="0"/>
        <v>1080</v>
      </c>
      <c r="F17" s="111">
        <f>pedagoger!K9</f>
        <v>0</v>
      </c>
      <c r="H17" s="115" t="s">
        <v>107</v>
      </c>
      <c r="I17" s="113"/>
      <c r="J17" s="41">
        <v>460</v>
      </c>
      <c r="K17" s="42"/>
      <c r="L17" s="115"/>
      <c r="M17" s="113"/>
      <c r="N17" s="41"/>
      <c r="O17" s="42"/>
      <c r="P17" s="115" t="s">
        <v>107</v>
      </c>
      <c r="Q17" s="113"/>
      <c r="R17" s="43">
        <v>290</v>
      </c>
      <c r="S17" s="42"/>
      <c r="T17" s="115" t="s">
        <v>107</v>
      </c>
      <c r="U17" s="113"/>
      <c r="V17" s="41">
        <v>100</v>
      </c>
      <c r="W17" s="42"/>
      <c r="X17" s="115" t="s">
        <v>107</v>
      </c>
      <c r="Y17" s="113"/>
      <c r="Z17" s="43">
        <v>80</v>
      </c>
      <c r="AA17" s="42"/>
      <c r="AB17" s="112"/>
      <c r="AC17" s="113"/>
      <c r="AD17" s="44"/>
      <c r="AE17" s="42"/>
      <c r="AF17" s="112" t="s">
        <v>107</v>
      </c>
      <c r="AG17" s="113"/>
      <c r="AH17" s="44">
        <v>35</v>
      </c>
      <c r="AI17" s="42"/>
      <c r="AJ17" s="112"/>
      <c r="AK17" s="113"/>
      <c r="AL17" s="44"/>
      <c r="AM17" s="42"/>
      <c r="AN17" s="112"/>
      <c r="AO17" s="113"/>
      <c r="AP17" s="44"/>
      <c r="AQ17" s="42"/>
      <c r="AR17" s="112" t="s">
        <v>54</v>
      </c>
      <c r="AS17" s="113"/>
      <c r="AT17" s="44">
        <v>115</v>
      </c>
      <c r="AU17" s="14"/>
    </row>
    <row r="18" spans="2:47" ht="15" customHeight="1">
      <c r="B18" s="110" t="str">
        <f>pedagoger!B10</f>
        <v>BTH</v>
      </c>
      <c r="C18" s="110" t="str">
        <f>pedagoger!C10</f>
        <v>L2</v>
      </c>
      <c r="D18" s="110">
        <f>pedagoger!F10</f>
        <v>1080</v>
      </c>
      <c r="E18" s="111">
        <f t="shared" si="0"/>
        <v>1020</v>
      </c>
      <c r="F18" s="111">
        <f>pedagoger!K10</f>
        <v>0</v>
      </c>
      <c r="H18" s="112" t="s">
        <v>62</v>
      </c>
      <c r="I18" s="113"/>
      <c r="J18" s="41">
        <v>420</v>
      </c>
      <c r="K18" s="42"/>
      <c r="L18" s="112" t="s">
        <v>62</v>
      </c>
      <c r="M18" s="113"/>
      <c r="N18" s="41">
        <v>50</v>
      </c>
      <c r="O18" s="42"/>
      <c r="P18" s="112" t="s">
        <v>62</v>
      </c>
      <c r="Q18" s="113"/>
      <c r="R18" s="43">
        <v>285</v>
      </c>
      <c r="S18" s="42"/>
      <c r="T18" s="112" t="s">
        <v>62</v>
      </c>
      <c r="U18" s="113"/>
      <c r="V18" s="41">
        <v>110</v>
      </c>
      <c r="W18" s="42"/>
      <c r="X18" s="112" t="s">
        <v>62</v>
      </c>
      <c r="Y18" s="113"/>
      <c r="Z18" s="43">
        <v>120</v>
      </c>
      <c r="AA18" s="42"/>
      <c r="AB18" s="112"/>
      <c r="AC18" s="113"/>
      <c r="AD18" s="44"/>
      <c r="AE18" s="42"/>
      <c r="AF18" s="112" t="s">
        <v>62</v>
      </c>
      <c r="AG18" s="113"/>
      <c r="AH18" s="44">
        <v>35</v>
      </c>
      <c r="AI18" s="42"/>
      <c r="AJ18" s="112"/>
      <c r="AK18" s="113"/>
      <c r="AL18" s="44"/>
      <c r="AM18" s="42"/>
      <c r="AN18" s="112"/>
      <c r="AO18" s="113"/>
      <c r="AP18" s="44"/>
      <c r="AQ18" s="42"/>
      <c r="AR18" s="112"/>
      <c r="AS18" s="113"/>
      <c r="AT18" s="44"/>
      <c r="AU18" s="14"/>
    </row>
    <row r="19" spans="2:47" customFormat="1" ht="15" customHeight="1">
      <c r="B19" s="110" t="str">
        <f>pedagoger!B11</f>
        <v>BPE</v>
      </c>
      <c r="C19" s="110" t="str">
        <f>pedagoger!C11</f>
        <v>L2</v>
      </c>
      <c r="D19" s="110">
        <f>pedagoger!F11</f>
        <v>1080</v>
      </c>
      <c r="E19" s="111">
        <f t="shared" si="0"/>
        <v>1080</v>
      </c>
      <c r="F19" s="111">
        <f>pedagoger!K11</f>
        <v>0</v>
      </c>
      <c r="H19" s="112" t="s">
        <v>108</v>
      </c>
      <c r="I19" s="113"/>
      <c r="J19" s="41">
        <v>420</v>
      </c>
      <c r="K19" s="42"/>
      <c r="L19" s="112" t="s">
        <v>108</v>
      </c>
      <c r="M19" s="113"/>
      <c r="N19" s="41">
        <v>50</v>
      </c>
      <c r="O19" s="42"/>
      <c r="P19" s="112" t="s">
        <v>108</v>
      </c>
      <c r="Q19" s="113"/>
      <c r="R19" s="43">
        <v>285</v>
      </c>
      <c r="S19" s="42"/>
      <c r="T19" s="112" t="s">
        <v>108</v>
      </c>
      <c r="U19" s="113"/>
      <c r="V19" s="41">
        <v>110</v>
      </c>
      <c r="W19" s="42"/>
      <c r="X19" s="112" t="s">
        <v>108</v>
      </c>
      <c r="Y19" s="113"/>
      <c r="Z19" s="43">
        <v>120</v>
      </c>
      <c r="AA19" s="42"/>
      <c r="AB19" s="112"/>
      <c r="AC19" s="113"/>
      <c r="AD19" s="44"/>
      <c r="AE19" s="42"/>
      <c r="AF19" s="112" t="s">
        <v>108</v>
      </c>
      <c r="AG19" s="113"/>
      <c r="AH19" s="44">
        <v>35</v>
      </c>
      <c r="AI19" s="42"/>
      <c r="AJ19" s="112"/>
      <c r="AK19" s="113"/>
      <c r="AL19" s="44"/>
      <c r="AM19" s="42"/>
      <c r="AN19" s="112"/>
      <c r="AO19" s="113"/>
      <c r="AP19" s="44"/>
      <c r="AQ19" s="42"/>
      <c r="AR19" s="112" t="s">
        <v>56</v>
      </c>
      <c r="AS19" s="113"/>
      <c r="AT19" s="44">
        <v>60</v>
      </c>
      <c r="AU19" s="1"/>
    </row>
    <row r="20" spans="2:47" customFormat="1" ht="15" customHeight="1">
      <c r="B20" s="110" t="str">
        <f>pedagoger!B12</f>
        <v>DBA</v>
      </c>
      <c r="C20" s="110" t="str">
        <f>pedagoger!C12</f>
        <v>L2</v>
      </c>
      <c r="D20" s="110">
        <f>pedagoger!F12</f>
        <v>1080</v>
      </c>
      <c r="E20" s="111">
        <f t="shared" si="0"/>
        <v>1080</v>
      </c>
      <c r="F20" s="111">
        <f>pedagoger!K12</f>
        <v>0</v>
      </c>
      <c r="H20" s="115" t="s">
        <v>64</v>
      </c>
      <c r="I20" s="113"/>
      <c r="J20" s="41">
        <v>420</v>
      </c>
      <c r="K20" s="42"/>
      <c r="L20" s="115" t="s">
        <v>64</v>
      </c>
      <c r="M20" s="113"/>
      <c r="N20" s="41">
        <v>50</v>
      </c>
      <c r="O20" s="42"/>
      <c r="P20" s="115" t="s">
        <v>64</v>
      </c>
      <c r="Q20" s="113"/>
      <c r="R20" s="43">
        <v>285</v>
      </c>
      <c r="S20" s="42"/>
      <c r="T20" s="115" t="s">
        <v>64</v>
      </c>
      <c r="U20" s="113"/>
      <c r="V20" s="41">
        <v>110</v>
      </c>
      <c r="W20" s="42"/>
      <c r="X20" s="115" t="s">
        <v>64</v>
      </c>
      <c r="Y20" s="113"/>
      <c r="Z20" s="43">
        <v>120</v>
      </c>
      <c r="AA20" s="42"/>
      <c r="AB20" s="112"/>
      <c r="AC20" s="113"/>
      <c r="AD20" s="44"/>
      <c r="AE20" s="42"/>
      <c r="AF20" s="112" t="s">
        <v>64</v>
      </c>
      <c r="AG20" s="113"/>
      <c r="AH20" s="44">
        <v>35</v>
      </c>
      <c r="AI20" s="42"/>
      <c r="AJ20" s="112"/>
      <c r="AK20" s="113"/>
      <c r="AL20" s="44"/>
      <c r="AM20" s="42"/>
      <c r="AN20" s="112"/>
      <c r="AO20" s="113"/>
      <c r="AP20" s="44"/>
      <c r="AQ20" s="42"/>
      <c r="AR20" s="112" t="s">
        <v>56</v>
      </c>
      <c r="AS20" s="113"/>
      <c r="AT20" s="44">
        <v>60</v>
      </c>
      <c r="AU20" s="1"/>
    </row>
    <row r="21" spans="2:47" customFormat="1" ht="15" customHeight="1">
      <c r="B21" s="110" t="str">
        <f>pedagoger!B13</f>
        <v>EBA</v>
      </c>
      <c r="C21" s="110" t="str">
        <f>pedagoger!C14</f>
        <v>L3</v>
      </c>
      <c r="D21" s="110">
        <f>pedagoger!F14</f>
        <v>1080</v>
      </c>
      <c r="E21" s="111">
        <f t="shared" si="0"/>
        <v>1020</v>
      </c>
      <c r="F21" s="111">
        <f>pedagoger!K13</f>
        <v>0</v>
      </c>
      <c r="H21" s="112" t="s">
        <v>109</v>
      </c>
      <c r="I21" s="113"/>
      <c r="J21" s="41">
        <v>400</v>
      </c>
      <c r="K21" s="42"/>
      <c r="L21" s="112" t="s">
        <v>109</v>
      </c>
      <c r="M21" s="113"/>
      <c r="N21" s="41">
        <v>55</v>
      </c>
      <c r="O21" s="42"/>
      <c r="P21" s="112" t="s">
        <v>109</v>
      </c>
      <c r="Q21" s="113"/>
      <c r="R21" s="43">
        <v>275</v>
      </c>
      <c r="S21" s="42"/>
      <c r="T21" s="112" t="s">
        <v>109</v>
      </c>
      <c r="U21" s="113"/>
      <c r="V21" s="41">
        <v>130</v>
      </c>
      <c r="W21" s="42"/>
      <c r="X21" s="112" t="s">
        <v>109</v>
      </c>
      <c r="Y21" s="113"/>
      <c r="Z21" s="43">
        <v>125</v>
      </c>
      <c r="AA21" s="42"/>
      <c r="AB21" s="112"/>
      <c r="AC21" s="113"/>
      <c r="AD21" s="44"/>
      <c r="AE21" s="42"/>
      <c r="AF21" s="112" t="s">
        <v>109</v>
      </c>
      <c r="AG21" s="113"/>
      <c r="AH21" s="44">
        <v>35</v>
      </c>
      <c r="AI21" s="42"/>
      <c r="AJ21" s="112"/>
      <c r="AK21" s="113"/>
      <c r="AL21" s="44"/>
      <c r="AM21" s="42"/>
      <c r="AN21" s="112"/>
      <c r="AO21" s="113"/>
      <c r="AP21" s="44"/>
      <c r="AQ21" s="42"/>
      <c r="AR21" s="112"/>
      <c r="AS21" s="113"/>
      <c r="AT21" s="44"/>
      <c r="AU21" s="1"/>
    </row>
    <row r="22" spans="2:47" customFormat="1" ht="15" customHeight="1">
      <c r="B22" s="110" t="str">
        <f>pedagoger!B14</f>
        <v>EPE</v>
      </c>
      <c r="C22" s="110" t="str">
        <f>pedagoger!C13</f>
        <v>L3</v>
      </c>
      <c r="D22" s="110">
        <f>pedagoger!F13</f>
        <v>1080</v>
      </c>
      <c r="E22" s="111">
        <f t="shared" si="0"/>
        <v>1080</v>
      </c>
      <c r="F22" s="111">
        <f>pedagoger!K14</f>
        <v>0</v>
      </c>
      <c r="H22" s="112" t="s">
        <v>110</v>
      </c>
      <c r="I22" s="113"/>
      <c r="J22" s="41">
        <v>400</v>
      </c>
      <c r="K22" s="42"/>
      <c r="L22" s="112" t="s">
        <v>110</v>
      </c>
      <c r="M22" s="113"/>
      <c r="N22" s="41">
        <v>55</v>
      </c>
      <c r="O22" s="42"/>
      <c r="P22" s="112" t="s">
        <v>110</v>
      </c>
      <c r="Q22" s="113"/>
      <c r="R22" s="43">
        <v>275</v>
      </c>
      <c r="S22" s="42"/>
      <c r="T22" s="112" t="s">
        <v>110</v>
      </c>
      <c r="U22" s="113"/>
      <c r="V22" s="41">
        <v>130</v>
      </c>
      <c r="W22" s="42"/>
      <c r="X22" s="112" t="s">
        <v>110</v>
      </c>
      <c r="Y22" s="113"/>
      <c r="Z22" s="43">
        <v>125</v>
      </c>
      <c r="AA22" s="42"/>
      <c r="AB22" s="112"/>
      <c r="AC22" s="113"/>
      <c r="AD22" s="44"/>
      <c r="AE22" s="42"/>
      <c r="AF22" s="112" t="s">
        <v>110</v>
      </c>
      <c r="AG22" s="113"/>
      <c r="AH22" s="44">
        <v>35</v>
      </c>
      <c r="AI22" s="42"/>
      <c r="AJ22" s="112"/>
      <c r="AK22" s="113"/>
      <c r="AL22" s="44"/>
      <c r="AM22" s="42"/>
      <c r="AN22" s="112"/>
      <c r="AO22" s="113"/>
      <c r="AP22" s="44"/>
      <c r="AQ22" s="42"/>
      <c r="AR22" s="112" t="s">
        <v>57</v>
      </c>
      <c r="AS22" s="113"/>
      <c r="AT22" s="44">
        <v>60</v>
      </c>
      <c r="AU22" s="1"/>
    </row>
    <row r="23" spans="2:47" ht="15" customHeight="1">
      <c r="B23" s="110" t="str">
        <f>pedagoger!B15</f>
        <v>EOR</v>
      </c>
      <c r="C23" s="110" t="str">
        <f>pedagoger!C15</f>
        <v>L3</v>
      </c>
      <c r="D23" s="110">
        <f>pedagoger!F15</f>
        <v>1080</v>
      </c>
      <c r="E23" s="111">
        <f t="shared" si="0"/>
        <v>1080</v>
      </c>
      <c r="F23" s="111">
        <f>pedagoger!K15</f>
        <v>0</v>
      </c>
      <c r="H23" s="112" t="s">
        <v>63</v>
      </c>
      <c r="I23" s="113"/>
      <c r="J23" s="41">
        <v>400</v>
      </c>
      <c r="K23" s="42"/>
      <c r="L23" s="112" t="s">
        <v>63</v>
      </c>
      <c r="M23" s="113"/>
      <c r="N23" s="41">
        <v>55</v>
      </c>
      <c r="O23" s="42"/>
      <c r="P23" s="112" t="s">
        <v>63</v>
      </c>
      <c r="Q23" s="113"/>
      <c r="R23" s="43">
        <v>275</v>
      </c>
      <c r="S23" s="42"/>
      <c r="T23" s="112" t="s">
        <v>63</v>
      </c>
      <c r="U23" s="113"/>
      <c r="V23" s="41">
        <v>130</v>
      </c>
      <c r="W23" s="42"/>
      <c r="X23" s="112" t="s">
        <v>63</v>
      </c>
      <c r="Y23" s="113"/>
      <c r="Z23" s="43">
        <v>125</v>
      </c>
      <c r="AA23" s="42"/>
      <c r="AB23" s="112"/>
      <c r="AC23" s="113"/>
      <c r="AD23" s="44"/>
      <c r="AE23" s="42"/>
      <c r="AF23" s="112" t="s">
        <v>63</v>
      </c>
      <c r="AG23" s="113"/>
      <c r="AH23" s="44">
        <v>35</v>
      </c>
      <c r="AI23" s="42"/>
      <c r="AJ23" s="112"/>
      <c r="AK23" s="113"/>
      <c r="AL23" s="44"/>
      <c r="AM23" s="42"/>
      <c r="AN23" s="112"/>
      <c r="AO23" s="113"/>
      <c r="AP23" s="44"/>
      <c r="AQ23" s="42"/>
      <c r="AR23" s="112" t="s">
        <v>57</v>
      </c>
      <c r="AS23" s="113"/>
      <c r="AT23" s="44">
        <v>60</v>
      </c>
      <c r="AU23" s="14"/>
    </row>
    <row r="24" spans="2:47" customFormat="1" ht="15" hidden="1" customHeight="1">
      <c r="B24" s="110" t="str">
        <f>pedagoger!B16</f>
        <v>GTI</v>
      </c>
      <c r="C24" s="110" t="str">
        <f>pedagoger!C18</f>
        <v>M5</v>
      </c>
      <c r="D24" s="110">
        <f>pedagoger!F18</f>
        <v>1080</v>
      </c>
      <c r="E24" s="111">
        <f t="shared" si="0"/>
        <v>0</v>
      </c>
      <c r="F24" s="111">
        <f>pedagoger!K16</f>
        <v>0</v>
      </c>
      <c r="H24" s="115"/>
      <c r="I24" s="113"/>
      <c r="J24" s="41"/>
      <c r="K24" s="42"/>
      <c r="L24" s="114"/>
      <c r="M24" s="113"/>
      <c r="N24" s="41"/>
      <c r="O24" s="42"/>
      <c r="P24" s="114"/>
      <c r="Q24" s="113"/>
      <c r="R24" s="43"/>
      <c r="S24" s="42"/>
      <c r="T24" s="114"/>
      <c r="U24" s="113"/>
      <c r="V24" s="41"/>
      <c r="W24" s="42"/>
      <c r="X24" s="114"/>
      <c r="Y24" s="113"/>
      <c r="Z24" s="43"/>
      <c r="AA24" s="42"/>
      <c r="AB24" s="112"/>
      <c r="AC24" s="113"/>
      <c r="AD24" s="44"/>
      <c r="AE24" s="42"/>
      <c r="AF24" s="114"/>
      <c r="AG24" s="113"/>
      <c r="AH24" s="44"/>
      <c r="AI24" s="42"/>
      <c r="AJ24" s="112"/>
      <c r="AK24" s="113"/>
      <c r="AL24" s="44"/>
      <c r="AM24" s="42"/>
      <c r="AN24" s="112"/>
      <c r="AO24" s="113"/>
      <c r="AP24" s="44"/>
      <c r="AQ24" s="42"/>
      <c r="AR24" s="112"/>
      <c r="AS24" s="113"/>
      <c r="AT24" s="44"/>
    </row>
    <row r="25" spans="2:47" customFormat="1" ht="15" hidden="1" customHeight="1">
      <c r="B25" s="110" t="str">
        <f>pedagoger!B17</f>
        <v>GDI</v>
      </c>
      <c r="C25" s="110" t="str">
        <f>pedagoger!C19</f>
        <v>M4</v>
      </c>
      <c r="D25" s="110">
        <f>pedagoger!F19</f>
        <v>1080</v>
      </c>
      <c r="E25" s="111">
        <f t="shared" si="0"/>
        <v>0</v>
      </c>
      <c r="F25" s="111">
        <f>pedagoger!K17</f>
        <v>0</v>
      </c>
      <c r="H25" s="115"/>
      <c r="I25" s="113"/>
      <c r="J25" s="41"/>
      <c r="K25" s="42"/>
      <c r="L25" s="114"/>
      <c r="M25" s="113"/>
      <c r="N25" s="41"/>
      <c r="O25" s="42"/>
      <c r="P25" s="114"/>
      <c r="Q25" s="113"/>
      <c r="R25" s="43"/>
      <c r="S25" s="42"/>
      <c r="T25" s="114"/>
      <c r="U25" s="113"/>
      <c r="V25" s="41"/>
      <c r="W25" s="42"/>
      <c r="X25" s="114"/>
      <c r="Y25" s="113"/>
      <c r="Z25" s="43"/>
      <c r="AA25" s="42"/>
      <c r="AB25" s="112"/>
      <c r="AC25" s="113"/>
      <c r="AD25" s="44"/>
      <c r="AE25" s="42"/>
      <c r="AF25" s="112"/>
      <c r="AG25" s="113"/>
      <c r="AH25" s="44"/>
      <c r="AI25" s="42"/>
      <c r="AJ25" s="112"/>
      <c r="AK25" s="113"/>
      <c r="AL25" s="44"/>
      <c r="AM25" s="42"/>
      <c r="AN25" s="112"/>
      <c r="AO25" s="113"/>
      <c r="AP25" s="44"/>
      <c r="AQ25" s="42"/>
      <c r="AR25" s="112"/>
      <c r="AS25" s="113"/>
      <c r="AT25" s="44"/>
    </row>
    <row r="26" spans="2:47" ht="15" hidden="1" customHeight="1">
      <c r="B26" s="110" t="str">
        <f>pedagoger!B18</f>
        <v>GBA</v>
      </c>
      <c r="C26" s="110" t="str">
        <f>pedagoger!C20</f>
        <v>M4</v>
      </c>
      <c r="D26" s="110">
        <f>pedagoger!F20</f>
        <v>1080</v>
      </c>
      <c r="E26" s="111">
        <f t="shared" si="0"/>
        <v>0</v>
      </c>
      <c r="F26" s="111">
        <f>pedagoger!K18</f>
        <v>0</v>
      </c>
      <c r="H26" s="112"/>
      <c r="I26" s="113"/>
      <c r="J26" s="41"/>
      <c r="K26" s="42"/>
      <c r="L26" s="112"/>
      <c r="M26" s="113"/>
      <c r="N26" s="41"/>
      <c r="O26" s="42"/>
      <c r="P26" s="112"/>
      <c r="Q26" s="113"/>
      <c r="R26" s="43"/>
      <c r="S26" s="42"/>
      <c r="T26" s="112"/>
      <c r="U26" s="113"/>
      <c r="V26" s="41"/>
      <c r="W26" s="42"/>
      <c r="X26" s="112"/>
      <c r="Y26" s="113"/>
      <c r="Z26" s="43"/>
      <c r="AA26" s="42"/>
      <c r="AB26" s="112"/>
      <c r="AC26" s="113"/>
      <c r="AD26" s="44"/>
      <c r="AE26" s="42"/>
      <c r="AF26" s="112"/>
      <c r="AG26" s="113"/>
      <c r="AH26" s="44"/>
      <c r="AI26" s="42"/>
      <c r="AJ26" s="112"/>
      <c r="AK26" s="113"/>
      <c r="AL26" s="44"/>
      <c r="AM26" s="42"/>
      <c r="AN26" s="112"/>
      <c r="AO26" s="113"/>
      <c r="AP26" s="44"/>
      <c r="AQ26" s="42"/>
      <c r="AR26" s="112"/>
      <c r="AS26" s="113"/>
      <c r="AT26" s="44"/>
    </row>
    <row r="27" spans="2:47" ht="15" hidden="1" customHeight="1">
      <c r="B27" s="110" t="str">
        <f>pedagoger!B19</f>
        <v>GTA</v>
      </c>
      <c r="C27" s="110" t="str">
        <f>pedagoger!C21</f>
        <v>M4</v>
      </c>
      <c r="D27" s="110">
        <f>pedagoger!F21</f>
        <v>918</v>
      </c>
      <c r="E27" s="111">
        <f t="shared" si="0"/>
        <v>0</v>
      </c>
      <c r="F27" s="111">
        <f>pedagoger!K19</f>
        <v>0</v>
      </c>
      <c r="H27" s="112"/>
      <c r="I27" s="113"/>
      <c r="J27" s="41"/>
      <c r="K27" s="42"/>
      <c r="L27" s="112"/>
      <c r="M27" s="113"/>
      <c r="N27" s="41"/>
      <c r="O27" s="42"/>
      <c r="P27" s="112"/>
      <c r="Q27" s="113"/>
      <c r="R27" s="43"/>
      <c r="S27" s="42"/>
      <c r="T27" s="112"/>
      <c r="U27" s="113"/>
      <c r="V27" s="41"/>
      <c r="W27" s="42"/>
      <c r="X27" s="112"/>
      <c r="Y27" s="113"/>
      <c r="Z27" s="43"/>
      <c r="AA27" s="42"/>
      <c r="AB27" s="112"/>
      <c r="AC27" s="113"/>
      <c r="AD27" s="44"/>
      <c r="AE27" s="42"/>
      <c r="AF27" s="112"/>
      <c r="AG27" s="113"/>
      <c r="AH27" s="44"/>
      <c r="AI27" s="42"/>
      <c r="AJ27" s="112"/>
      <c r="AK27" s="113"/>
      <c r="AL27" s="44"/>
      <c r="AM27" s="42"/>
      <c r="AN27" s="112"/>
      <c r="AO27" s="113"/>
      <c r="AP27" s="44"/>
      <c r="AQ27" s="42"/>
      <c r="AR27" s="112"/>
      <c r="AS27" s="113"/>
      <c r="AT27" s="44"/>
    </row>
    <row r="28" spans="2:47" customFormat="1" ht="15" hidden="1" customHeight="1">
      <c r="B28" s="110" t="str">
        <f>pedagoger!B20</f>
        <v>GSA</v>
      </c>
      <c r="C28" s="110" t="str">
        <f>pedagoger!C22</f>
        <v>M4</v>
      </c>
      <c r="D28" s="110">
        <f>pedagoger!F22</f>
        <v>1080</v>
      </c>
      <c r="E28" s="111">
        <f t="shared" si="0"/>
        <v>0</v>
      </c>
      <c r="F28" s="111">
        <f>pedagoger!K20</f>
        <v>0</v>
      </c>
      <c r="H28" s="112"/>
      <c r="I28" s="113"/>
      <c r="J28" s="41"/>
      <c r="K28" s="42"/>
      <c r="L28" s="112"/>
      <c r="M28" s="113"/>
      <c r="N28" s="41"/>
      <c r="O28" s="42"/>
      <c r="P28" s="112"/>
      <c r="Q28" s="113"/>
      <c r="R28" s="43"/>
      <c r="S28" s="42"/>
      <c r="T28" s="112"/>
      <c r="U28" s="113"/>
      <c r="V28" s="41"/>
      <c r="W28" s="42"/>
      <c r="X28" s="112"/>
      <c r="Y28" s="113"/>
      <c r="Z28" s="43"/>
      <c r="AA28" s="42"/>
      <c r="AB28" s="112"/>
      <c r="AC28" s="113"/>
      <c r="AD28" s="44"/>
      <c r="AE28" s="42"/>
      <c r="AF28" s="112"/>
      <c r="AG28" s="113"/>
      <c r="AH28" s="44"/>
      <c r="AI28" s="42"/>
      <c r="AJ28" s="112"/>
      <c r="AK28" s="113"/>
      <c r="AL28" s="44"/>
      <c r="AM28" s="42"/>
      <c r="AN28" s="112"/>
      <c r="AO28" s="113"/>
      <c r="AP28" s="44"/>
      <c r="AQ28" s="42"/>
      <c r="AR28" s="112"/>
      <c r="AS28" s="113"/>
      <c r="AT28" s="44"/>
    </row>
    <row r="29" spans="2:47" ht="15" hidden="1" customHeight="1">
      <c r="B29" s="110" t="str">
        <f>pedagoger!B21</f>
        <v>HPA</v>
      </c>
      <c r="C29" s="110" t="str">
        <f>pedagoger!C16</f>
        <v>M5</v>
      </c>
      <c r="D29" s="110">
        <f>pedagoger!F16</f>
        <v>1080</v>
      </c>
      <c r="E29" s="111">
        <f t="shared" si="0"/>
        <v>0</v>
      </c>
      <c r="F29" s="111">
        <f>pedagoger!K21</f>
        <v>-2</v>
      </c>
      <c r="H29" s="112"/>
      <c r="I29" s="113"/>
      <c r="J29" s="41"/>
      <c r="K29" s="42"/>
      <c r="L29" s="112"/>
      <c r="M29" s="113"/>
      <c r="N29" s="41"/>
      <c r="O29" s="42"/>
      <c r="P29" s="112"/>
      <c r="Q29" s="113"/>
      <c r="R29" s="43"/>
      <c r="S29" s="42"/>
      <c r="T29" s="112"/>
      <c r="U29" s="113"/>
      <c r="V29" s="41"/>
      <c r="W29" s="42"/>
      <c r="X29" s="112"/>
      <c r="Y29" s="113"/>
      <c r="Z29" s="43"/>
      <c r="AA29" s="42"/>
      <c r="AB29" s="112"/>
      <c r="AC29" s="113"/>
      <c r="AD29" s="44"/>
      <c r="AE29" s="42"/>
      <c r="AF29" s="112"/>
      <c r="AG29" s="113"/>
      <c r="AH29" s="44"/>
      <c r="AI29" s="42"/>
      <c r="AJ29" s="112"/>
      <c r="AK29" s="113"/>
      <c r="AL29" s="44"/>
      <c r="AM29" s="42"/>
      <c r="AN29" s="112"/>
      <c r="AO29" s="113"/>
      <c r="AP29" s="44"/>
      <c r="AQ29" s="42"/>
      <c r="AR29" s="112"/>
      <c r="AS29" s="113"/>
      <c r="AT29" s="44"/>
    </row>
    <row r="30" spans="2:47" ht="15" hidden="1" customHeight="1">
      <c r="B30" s="110" t="str">
        <f>pedagoger!B22</f>
        <v>HTI</v>
      </c>
      <c r="C30" s="110" t="str">
        <f>pedagoger!C17</f>
        <v>M5</v>
      </c>
      <c r="D30" s="110">
        <f>pedagoger!F17</f>
        <v>1080</v>
      </c>
      <c r="E30" s="111">
        <f t="shared" si="0"/>
        <v>0</v>
      </c>
      <c r="F30" s="111">
        <f>pedagoger!K22</f>
        <v>25</v>
      </c>
      <c r="H30" s="112"/>
      <c r="I30" s="113"/>
      <c r="J30" s="41"/>
      <c r="K30" s="42"/>
      <c r="L30" s="112"/>
      <c r="M30" s="113"/>
      <c r="N30" s="41"/>
      <c r="O30" s="42"/>
      <c r="P30" s="112"/>
      <c r="Q30" s="113"/>
      <c r="R30" s="43"/>
      <c r="S30" s="42"/>
      <c r="T30" s="112"/>
      <c r="U30" s="113"/>
      <c r="V30" s="41"/>
      <c r="W30" s="42"/>
      <c r="X30" s="112"/>
      <c r="Y30" s="113"/>
      <c r="Z30" s="43"/>
      <c r="AA30" s="42"/>
      <c r="AB30" s="112"/>
      <c r="AC30" s="113"/>
      <c r="AD30" s="44"/>
      <c r="AE30" s="42"/>
      <c r="AF30" s="112"/>
      <c r="AG30" s="113"/>
      <c r="AH30" s="44"/>
      <c r="AI30" s="42"/>
      <c r="AJ30" s="112"/>
      <c r="AK30" s="113"/>
      <c r="AL30" s="44"/>
      <c r="AM30" s="42"/>
      <c r="AN30" s="112"/>
      <c r="AO30" s="113"/>
      <c r="AP30" s="44"/>
      <c r="AQ30" s="42"/>
      <c r="AR30" s="112"/>
      <c r="AS30" s="113"/>
      <c r="AT30" s="44"/>
    </row>
    <row r="31" spans="2:47" customFormat="1" ht="15" hidden="1" customHeight="1">
      <c r="B31" s="110" t="str">
        <f>pedagoger!B23</f>
        <v>IGE</v>
      </c>
      <c r="C31" s="110" t="str">
        <f>pedagoger!C23</f>
        <v>M6</v>
      </c>
      <c r="D31" s="110">
        <f>pedagoger!F23</f>
        <v>1080</v>
      </c>
      <c r="E31" s="111">
        <f t="shared" si="0"/>
        <v>0</v>
      </c>
      <c r="F31" s="111">
        <f>pedagoger!K23</f>
        <v>0</v>
      </c>
      <c r="H31" s="112"/>
      <c r="I31" s="113"/>
      <c r="J31" s="41"/>
      <c r="K31" s="42"/>
      <c r="L31" s="112"/>
      <c r="M31" s="113"/>
      <c r="N31" s="41"/>
      <c r="O31" s="42"/>
      <c r="P31" s="112"/>
      <c r="Q31" s="113"/>
      <c r="R31" s="43"/>
      <c r="S31" s="42"/>
      <c r="T31" s="112"/>
      <c r="U31" s="113"/>
      <c r="V31" s="41"/>
      <c r="W31" s="42"/>
      <c r="X31" s="112"/>
      <c r="Y31" s="113"/>
      <c r="Z31" s="43"/>
      <c r="AA31" s="42"/>
      <c r="AB31" s="112"/>
      <c r="AC31" s="113"/>
      <c r="AD31" s="44"/>
      <c r="AE31" s="42"/>
      <c r="AF31" s="112"/>
      <c r="AG31" s="113"/>
      <c r="AH31" s="44"/>
      <c r="AI31" s="42"/>
      <c r="AJ31" s="114"/>
      <c r="AK31" s="113"/>
      <c r="AL31" s="44"/>
      <c r="AM31" s="42"/>
      <c r="AN31" s="112"/>
      <c r="AO31" s="113"/>
      <c r="AP31" s="44"/>
      <c r="AQ31" s="42"/>
      <c r="AR31" s="112"/>
      <c r="AS31" s="113"/>
      <c r="AT31" s="44"/>
    </row>
    <row r="32" spans="2:47" customFormat="1" ht="15" hidden="1" customHeight="1">
      <c r="B32" s="110" t="str">
        <f>pedagoger!B24</f>
        <v>IRE</v>
      </c>
      <c r="C32" s="110" t="str">
        <f>pedagoger!C24</f>
        <v>M6</v>
      </c>
      <c r="D32" s="110">
        <f>pedagoger!F24</f>
        <v>1080</v>
      </c>
      <c r="E32" s="111">
        <f t="shared" si="0"/>
        <v>0</v>
      </c>
      <c r="F32" s="111">
        <f>pedagoger!K24</f>
        <v>0</v>
      </c>
      <c r="H32" s="112"/>
      <c r="I32" s="113"/>
      <c r="J32" s="41"/>
      <c r="K32" s="42"/>
      <c r="L32" s="112"/>
      <c r="M32" s="113"/>
      <c r="N32" s="41"/>
      <c r="O32" s="42"/>
      <c r="P32" s="112"/>
      <c r="Q32" s="113"/>
      <c r="R32" s="43"/>
      <c r="S32" s="42"/>
      <c r="T32" s="112"/>
      <c r="U32" s="113"/>
      <c r="V32" s="41"/>
      <c r="W32" s="42"/>
      <c r="X32" s="112"/>
      <c r="Y32" s="113"/>
      <c r="Z32" s="43"/>
      <c r="AA32" s="42"/>
      <c r="AB32" s="112"/>
      <c r="AC32" s="113"/>
      <c r="AD32" s="44"/>
      <c r="AE32" s="42"/>
      <c r="AF32" s="112"/>
      <c r="AG32" s="113"/>
      <c r="AH32" s="44"/>
      <c r="AI32" s="42"/>
      <c r="AJ32" s="112"/>
      <c r="AK32" s="113"/>
      <c r="AL32" s="44"/>
      <c r="AM32" s="42"/>
      <c r="AN32" s="114"/>
      <c r="AO32" s="113"/>
      <c r="AP32" s="44"/>
      <c r="AQ32" s="42"/>
      <c r="AR32" s="112"/>
      <c r="AS32" s="113"/>
      <c r="AT32" s="44"/>
    </row>
    <row r="33" spans="2:46" customFormat="1" ht="15" hidden="1" customHeight="1">
      <c r="B33" s="110" t="str">
        <f>pedagoger!B25</f>
        <v>IDI</v>
      </c>
      <c r="C33" s="110" t="str">
        <f>pedagoger!C25</f>
        <v>M6</v>
      </c>
      <c r="D33" s="110">
        <f>pedagoger!F25</f>
        <v>1080</v>
      </c>
      <c r="E33" s="111">
        <f t="shared" si="0"/>
        <v>0</v>
      </c>
      <c r="F33" s="111">
        <f>pedagoger!K25</f>
        <v>0</v>
      </c>
      <c r="H33" s="112"/>
      <c r="I33" s="113"/>
      <c r="J33" s="41"/>
      <c r="K33" s="42"/>
      <c r="L33" s="112"/>
      <c r="M33" s="113"/>
      <c r="N33" s="41"/>
      <c r="O33" s="42"/>
      <c r="P33" s="112"/>
      <c r="Q33" s="113"/>
      <c r="R33" s="43"/>
      <c r="S33" s="42"/>
      <c r="T33" s="112"/>
      <c r="U33" s="113"/>
      <c r="V33" s="41"/>
      <c r="W33" s="42"/>
      <c r="X33" s="112"/>
      <c r="Y33" s="113"/>
      <c r="Z33" s="43"/>
      <c r="AA33" s="42"/>
      <c r="AB33" s="112"/>
      <c r="AC33" s="113"/>
      <c r="AD33" s="44"/>
      <c r="AE33" s="42"/>
      <c r="AF33" s="112"/>
      <c r="AG33" s="113"/>
      <c r="AH33" s="44"/>
      <c r="AI33" s="42"/>
      <c r="AJ33" s="112"/>
      <c r="AK33" s="113"/>
      <c r="AL33" s="44"/>
      <c r="AM33" s="42"/>
      <c r="AN33" s="112"/>
      <c r="AO33" s="113"/>
      <c r="AP33" s="44"/>
      <c r="AQ33" s="42"/>
      <c r="AR33" s="112"/>
      <c r="AS33" s="113"/>
      <c r="AT33" s="44"/>
    </row>
    <row r="34" spans="2:46" customFormat="1" ht="15" hidden="1" customHeight="1">
      <c r="B34" s="110" t="str">
        <f>pedagoger!B26</f>
        <v>IKO</v>
      </c>
      <c r="C34" s="110" t="str">
        <f>pedagoger!C26</f>
        <v>M6</v>
      </c>
      <c r="D34" s="110">
        <f>pedagoger!F26</f>
        <v>864</v>
      </c>
      <c r="E34" s="111">
        <f t="shared" si="0"/>
        <v>0</v>
      </c>
      <c r="F34" s="111">
        <f>pedagoger!K26</f>
        <v>4</v>
      </c>
      <c r="H34" s="112"/>
      <c r="I34" s="113"/>
      <c r="J34" s="41"/>
      <c r="K34" s="42"/>
      <c r="L34" s="112"/>
      <c r="M34" s="113"/>
      <c r="N34" s="41"/>
      <c r="O34" s="42"/>
      <c r="P34" s="112"/>
      <c r="Q34" s="113"/>
      <c r="R34" s="43"/>
      <c r="S34" s="42"/>
      <c r="T34" s="112"/>
      <c r="U34" s="113"/>
      <c r="V34" s="41"/>
      <c r="W34" s="42"/>
      <c r="X34" s="112"/>
      <c r="Y34" s="113"/>
      <c r="Z34" s="43"/>
      <c r="AA34" s="42"/>
      <c r="AB34" s="112"/>
      <c r="AC34" s="113"/>
      <c r="AD34" s="44"/>
      <c r="AE34" s="42"/>
      <c r="AF34" s="112"/>
      <c r="AG34" s="113"/>
      <c r="AH34" s="44"/>
      <c r="AI34" s="42"/>
      <c r="AJ34" s="112"/>
      <c r="AK34" s="113"/>
      <c r="AL34" s="44"/>
      <c r="AM34" s="42"/>
      <c r="AN34" s="112"/>
      <c r="AO34" s="113"/>
      <c r="AP34" s="44"/>
      <c r="AQ34" s="42"/>
      <c r="AR34" s="112"/>
      <c r="AS34" s="113"/>
      <c r="AT34" s="44"/>
    </row>
    <row r="35" spans="2:46" customFormat="1" ht="15" hidden="1" customHeight="1">
      <c r="B35" s="110" t="str">
        <f>pedagoger!B27</f>
        <v>JKU</v>
      </c>
      <c r="C35" s="110" t="str">
        <f>pedagoger!C27</f>
        <v>H7</v>
      </c>
      <c r="D35" s="110">
        <f>pedagoger!F27</f>
        <v>1080</v>
      </c>
      <c r="E35" s="111">
        <f t="shared" si="0"/>
        <v>0</v>
      </c>
      <c r="F35" s="111">
        <f>pedagoger!K27</f>
        <v>0</v>
      </c>
      <c r="H35" s="115"/>
      <c r="I35" s="113"/>
      <c r="J35" s="41"/>
      <c r="K35" s="42"/>
      <c r="L35" s="114"/>
      <c r="M35" s="113"/>
      <c r="N35" s="41"/>
      <c r="O35" s="42"/>
      <c r="P35" s="114"/>
      <c r="Q35" s="113"/>
      <c r="R35" s="43"/>
      <c r="S35" s="42"/>
      <c r="T35" s="114"/>
      <c r="U35" s="113"/>
      <c r="V35" s="41"/>
      <c r="W35" s="42"/>
      <c r="X35" s="114"/>
      <c r="Y35" s="113"/>
      <c r="Z35" s="43"/>
      <c r="AA35" s="42"/>
      <c r="AB35" s="114"/>
      <c r="AC35" s="113"/>
      <c r="AD35" s="44"/>
      <c r="AE35" s="42"/>
      <c r="AF35" s="112"/>
      <c r="AG35" s="113"/>
      <c r="AH35" s="44"/>
      <c r="AI35" s="42"/>
      <c r="AJ35" s="112"/>
      <c r="AK35" s="113"/>
      <c r="AL35" s="44"/>
      <c r="AM35" s="42"/>
      <c r="AN35" s="112"/>
      <c r="AO35" s="113"/>
      <c r="AP35" s="44"/>
      <c r="AQ35" s="42"/>
      <c r="AR35" s="112"/>
      <c r="AS35" s="113"/>
      <c r="AT35" s="44"/>
    </row>
    <row r="36" spans="2:46" customFormat="1" ht="15" hidden="1" customHeight="1">
      <c r="B36" s="110" t="str">
        <f>pedagoger!B28</f>
        <v>JRO</v>
      </c>
      <c r="C36" s="110" t="str">
        <f>pedagoger!C28</f>
        <v>H8</v>
      </c>
      <c r="D36" s="110">
        <f>pedagoger!F28</f>
        <v>1080</v>
      </c>
      <c r="E36" s="111">
        <f t="shared" si="0"/>
        <v>0</v>
      </c>
      <c r="F36" s="111">
        <f>pedagoger!K28</f>
        <v>0</v>
      </c>
      <c r="H36" s="115"/>
      <c r="I36" s="113"/>
      <c r="J36" s="41"/>
      <c r="K36" s="42"/>
      <c r="L36" s="114"/>
      <c r="M36" s="113"/>
      <c r="N36" s="41"/>
      <c r="O36" s="42"/>
      <c r="P36" s="114"/>
      <c r="Q36" s="113"/>
      <c r="R36" s="43"/>
      <c r="S36" s="42"/>
      <c r="T36" s="114"/>
      <c r="U36" s="126"/>
      <c r="V36" s="41"/>
      <c r="W36" s="42"/>
      <c r="X36" s="114"/>
      <c r="Y36" s="113"/>
      <c r="Z36" s="43"/>
      <c r="AA36" s="42"/>
      <c r="AB36" s="112"/>
      <c r="AC36" s="113"/>
      <c r="AD36" s="44"/>
      <c r="AE36" s="42"/>
      <c r="AF36" s="112"/>
      <c r="AG36" s="113"/>
      <c r="AH36" s="44"/>
      <c r="AI36" s="42"/>
      <c r="AJ36" s="112"/>
      <c r="AK36" s="113"/>
      <c r="AL36" s="44"/>
      <c r="AM36" s="42"/>
      <c r="AN36" s="112"/>
      <c r="AO36" s="113"/>
      <c r="AP36" s="44"/>
      <c r="AQ36" s="42"/>
      <c r="AR36" s="112"/>
      <c r="AS36" s="113"/>
      <c r="AT36" s="44"/>
    </row>
    <row r="37" spans="2:46" ht="15" hidden="1" customHeight="1">
      <c r="B37" s="110" t="str">
        <f>pedagoger!B29</f>
        <v>JIR</v>
      </c>
      <c r="C37" s="110" t="str">
        <f>pedagoger!C29</f>
        <v>H9</v>
      </c>
      <c r="D37" s="110">
        <f>pedagoger!F29</f>
        <v>1080</v>
      </c>
      <c r="E37" s="111">
        <f t="shared" si="0"/>
        <v>0</v>
      </c>
      <c r="F37" s="111">
        <f>pedagoger!K29</f>
        <v>-10</v>
      </c>
      <c r="H37" s="115"/>
      <c r="I37" s="113"/>
      <c r="J37" s="41"/>
      <c r="K37" s="42"/>
      <c r="L37" s="112"/>
      <c r="M37" s="113"/>
      <c r="N37" s="41"/>
      <c r="O37" s="42"/>
      <c r="P37" s="114"/>
      <c r="Q37" s="113"/>
      <c r="R37" s="43"/>
      <c r="S37" s="42"/>
      <c r="T37" s="114"/>
      <c r="U37" s="126"/>
      <c r="V37" s="41"/>
      <c r="W37" s="42"/>
      <c r="X37" s="112"/>
      <c r="Y37" s="113"/>
      <c r="Z37" s="43"/>
      <c r="AA37" s="42"/>
      <c r="AB37" s="112"/>
      <c r="AC37" s="113"/>
      <c r="AD37" s="44"/>
      <c r="AE37" s="42"/>
      <c r="AF37" s="112"/>
      <c r="AG37" s="113"/>
      <c r="AH37" s="44"/>
      <c r="AI37" s="42"/>
      <c r="AJ37" s="112"/>
      <c r="AK37" s="113"/>
      <c r="AL37" s="44"/>
      <c r="AM37" s="42"/>
      <c r="AN37" s="112"/>
      <c r="AO37" s="113"/>
      <c r="AP37" s="44"/>
      <c r="AQ37" s="42"/>
      <c r="AR37" s="112"/>
      <c r="AS37" s="113"/>
      <c r="AT37" s="44"/>
    </row>
    <row r="38" spans="2:46" customFormat="1" ht="15" hidden="1" customHeight="1">
      <c r="B38" s="110" t="str">
        <f>pedagoger!B30</f>
        <v>JPE</v>
      </c>
      <c r="C38" s="110" t="str">
        <f>pedagoger!C30</f>
        <v>H7</v>
      </c>
      <c r="D38" s="110">
        <f>pedagoger!F30</f>
        <v>1080</v>
      </c>
      <c r="E38" s="111">
        <f t="shared" si="0"/>
        <v>0</v>
      </c>
      <c r="F38" s="111">
        <f>pedagoger!K30</f>
        <v>0</v>
      </c>
      <c r="H38" s="115"/>
      <c r="I38" s="113"/>
      <c r="J38" s="41"/>
      <c r="K38" s="42"/>
      <c r="L38" s="112"/>
      <c r="M38" s="113"/>
      <c r="N38" s="41"/>
      <c r="O38" s="42"/>
      <c r="P38" s="114"/>
      <c r="Q38" s="113"/>
      <c r="R38" s="43"/>
      <c r="S38" s="42"/>
      <c r="T38" s="114"/>
      <c r="U38" s="126"/>
      <c r="V38" s="41"/>
      <c r="W38" s="42"/>
      <c r="X38" s="112"/>
      <c r="Y38" s="113"/>
      <c r="Z38" s="43"/>
      <c r="AA38" s="42"/>
      <c r="AB38" s="112"/>
      <c r="AC38" s="113"/>
      <c r="AD38" s="44"/>
      <c r="AE38" s="42"/>
      <c r="AF38" s="112"/>
      <c r="AG38" s="113"/>
      <c r="AH38" s="44"/>
      <c r="AI38" s="42"/>
      <c r="AJ38" s="112"/>
      <c r="AK38" s="113"/>
      <c r="AL38" s="44"/>
      <c r="AM38" s="42"/>
      <c r="AN38" s="112"/>
      <c r="AO38" s="113"/>
      <c r="AP38" s="44"/>
      <c r="AQ38" s="42"/>
      <c r="AR38" s="112"/>
      <c r="AS38" s="113"/>
      <c r="AT38" s="44"/>
    </row>
    <row r="39" spans="2:46" ht="15" hidden="1" customHeight="1">
      <c r="B39" s="110" t="str">
        <f>pedagoger!B31</f>
        <v>JDI</v>
      </c>
      <c r="C39" s="110" t="str">
        <f>pedagoger!C31</f>
        <v>SVA</v>
      </c>
      <c r="D39" s="110">
        <f>pedagoger!F31</f>
        <v>1080</v>
      </c>
      <c r="E39" s="111">
        <f t="shared" ref="E39:E80" si="1">SUM(J39,N39,R39,V39,Z39,AD39,AH39,AL39,AP39,AT39)</f>
        <v>0</v>
      </c>
      <c r="F39" s="111">
        <f>pedagoger!K31</f>
        <v>0</v>
      </c>
      <c r="G39"/>
      <c r="H39" s="115"/>
      <c r="I39" s="113"/>
      <c r="J39" s="41"/>
      <c r="K39" s="42"/>
      <c r="L39" s="112"/>
      <c r="M39" s="113"/>
      <c r="N39" s="41"/>
      <c r="O39" s="42"/>
      <c r="P39" s="114"/>
      <c r="Q39" s="113"/>
      <c r="R39" s="43"/>
      <c r="S39" s="42"/>
      <c r="T39" s="114"/>
      <c r="U39" s="126"/>
      <c r="V39" s="41"/>
      <c r="W39" s="42"/>
      <c r="X39" s="112"/>
      <c r="Y39" s="113"/>
      <c r="Z39" s="43"/>
      <c r="AA39" s="42"/>
      <c r="AB39" s="112"/>
      <c r="AC39" s="113"/>
      <c r="AD39" s="44"/>
      <c r="AE39" s="42"/>
      <c r="AF39" s="112"/>
      <c r="AG39" s="113"/>
      <c r="AH39" s="44"/>
      <c r="AI39" s="42"/>
      <c r="AJ39" s="112"/>
      <c r="AK39" s="113"/>
      <c r="AL39" s="44"/>
      <c r="AM39" s="42"/>
      <c r="AN39" s="112"/>
      <c r="AO39" s="113"/>
      <c r="AP39" s="44"/>
      <c r="AQ39" s="42"/>
      <c r="AR39" s="112"/>
      <c r="AS39" s="113"/>
      <c r="AT39" s="44"/>
    </row>
    <row r="40" spans="2:46" ht="15" hidden="1" customHeight="1">
      <c r="B40" s="110" t="str">
        <f>pedagoger!B32</f>
        <v>JSA</v>
      </c>
      <c r="C40" s="110" t="str">
        <f>pedagoger!C32</f>
        <v>H8</v>
      </c>
      <c r="D40" s="110">
        <f>pedagoger!F32</f>
        <v>1080</v>
      </c>
      <c r="E40" s="111">
        <f t="shared" si="1"/>
        <v>0</v>
      </c>
      <c r="F40" s="111">
        <f>pedagoger!K32</f>
        <v>-10</v>
      </c>
      <c r="G40"/>
      <c r="H40" s="115"/>
      <c r="I40" s="113"/>
      <c r="J40" s="41"/>
      <c r="K40" s="42"/>
      <c r="L40" s="112"/>
      <c r="M40" s="113"/>
      <c r="N40" s="41"/>
      <c r="O40" s="42"/>
      <c r="P40" s="114"/>
      <c r="Q40" s="113"/>
      <c r="R40" s="43"/>
      <c r="S40" s="42"/>
      <c r="T40" s="114"/>
      <c r="U40" s="126"/>
      <c r="V40" s="41"/>
      <c r="W40" s="42"/>
      <c r="X40" s="112"/>
      <c r="Y40" s="113"/>
      <c r="Z40" s="43"/>
      <c r="AA40" s="42"/>
      <c r="AB40" s="112"/>
      <c r="AC40" s="113"/>
      <c r="AD40" s="44"/>
      <c r="AE40" s="42"/>
      <c r="AF40" s="112"/>
      <c r="AG40" s="113"/>
      <c r="AH40" s="44"/>
      <c r="AI40" s="42"/>
      <c r="AJ40" s="112"/>
      <c r="AK40" s="113"/>
      <c r="AL40" s="44"/>
      <c r="AM40" s="42"/>
      <c r="AN40" s="112"/>
      <c r="AO40" s="113"/>
      <c r="AP40" s="44"/>
      <c r="AQ40" s="42"/>
      <c r="AR40" s="112"/>
      <c r="AS40" s="113"/>
      <c r="AT40" s="44"/>
    </row>
    <row r="41" spans="2:46" ht="15" hidden="1" customHeight="1">
      <c r="B41" s="110" t="str">
        <f>pedagoger!B33</f>
        <v>KAK</v>
      </c>
      <c r="C41" s="110" t="str">
        <f>pedagoger!C33</f>
        <v>H7</v>
      </c>
      <c r="D41" s="110">
        <f>pedagoger!F33</f>
        <v>1080</v>
      </c>
      <c r="E41" s="111">
        <f t="shared" si="1"/>
        <v>0</v>
      </c>
      <c r="F41" s="111">
        <f>pedagoger!K33</f>
        <v>-10</v>
      </c>
      <c r="G41"/>
      <c r="H41" s="115"/>
      <c r="I41" s="113"/>
      <c r="J41" s="41"/>
      <c r="K41" s="42"/>
      <c r="L41" s="112"/>
      <c r="M41" s="113"/>
      <c r="N41" s="41"/>
      <c r="O41" s="42"/>
      <c r="P41" s="114"/>
      <c r="Q41" s="113"/>
      <c r="R41" s="43"/>
      <c r="S41" s="42"/>
      <c r="T41" s="114"/>
      <c r="U41" s="126"/>
      <c r="V41" s="41"/>
      <c r="W41" s="42"/>
      <c r="X41" s="112"/>
      <c r="Y41" s="113"/>
      <c r="Z41" s="43"/>
      <c r="AA41" s="42"/>
      <c r="AB41" s="112"/>
      <c r="AC41" s="113"/>
      <c r="AD41" s="44"/>
      <c r="AE41" s="42"/>
      <c r="AF41" s="112"/>
      <c r="AG41" s="113"/>
      <c r="AH41" s="44"/>
      <c r="AI41" s="42"/>
      <c r="AJ41" s="112"/>
      <c r="AK41" s="113"/>
      <c r="AL41" s="44"/>
      <c r="AM41" s="42"/>
      <c r="AN41" s="112"/>
      <c r="AO41" s="113"/>
      <c r="AP41" s="44"/>
      <c r="AQ41" s="42"/>
      <c r="AR41" s="112"/>
      <c r="AS41" s="113"/>
      <c r="AT41" s="44"/>
    </row>
    <row r="42" spans="2:46" ht="15" hidden="1" customHeight="1">
      <c r="B42" s="110" t="str">
        <f>pedagoger!B34</f>
        <v>KTI</v>
      </c>
      <c r="C42" s="110" t="str">
        <f>pedagoger!C34</f>
        <v>H8</v>
      </c>
      <c r="D42" s="110">
        <f>pedagoger!F34</f>
        <v>1080</v>
      </c>
      <c r="E42" s="111">
        <f t="shared" si="1"/>
        <v>0</v>
      </c>
      <c r="F42" s="111">
        <f>pedagoger!K34</f>
        <v>0</v>
      </c>
      <c r="G42"/>
      <c r="H42" s="115"/>
      <c r="I42" s="113"/>
      <c r="J42" s="41"/>
      <c r="K42" s="42"/>
      <c r="L42" s="112"/>
      <c r="M42" s="113"/>
      <c r="N42" s="41"/>
      <c r="O42" s="42"/>
      <c r="P42" s="114"/>
      <c r="Q42" s="113"/>
      <c r="R42" s="43"/>
      <c r="S42" s="42"/>
      <c r="T42" s="114"/>
      <c r="U42" s="126"/>
      <c r="V42" s="41"/>
      <c r="W42" s="42"/>
      <c r="X42" s="112"/>
      <c r="Y42" s="113"/>
      <c r="Z42" s="43"/>
      <c r="AA42" s="42"/>
      <c r="AB42" s="112"/>
      <c r="AC42" s="113"/>
      <c r="AD42" s="44"/>
      <c r="AE42" s="42"/>
      <c r="AF42" s="112"/>
      <c r="AG42" s="113"/>
      <c r="AH42" s="44"/>
      <c r="AI42" s="42"/>
      <c r="AJ42" s="112"/>
      <c r="AK42" s="113"/>
      <c r="AL42" s="44"/>
      <c r="AM42" s="42"/>
      <c r="AN42" s="112"/>
      <c r="AO42" s="113"/>
      <c r="AP42" s="44"/>
      <c r="AQ42" s="42"/>
      <c r="AR42" s="112"/>
      <c r="AS42" s="113"/>
      <c r="AT42" s="44"/>
    </row>
    <row r="43" spans="2:46" ht="15" hidden="1" customHeight="1">
      <c r="B43" s="110" t="str">
        <f>pedagoger!B35</f>
        <v>LRO</v>
      </c>
      <c r="C43" s="110" t="str">
        <f>pedagoger!C35</f>
        <v>H8</v>
      </c>
      <c r="D43" s="110">
        <f>pedagoger!F35</f>
        <v>1080</v>
      </c>
      <c r="E43" s="111">
        <f t="shared" si="1"/>
        <v>0</v>
      </c>
      <c r="F43" s="111">
        <f>pedagoger!K35</f>
        <v>-10</v>
      </c>
      <c r="G43"/>
      <c r="H43" s="115"/>
      <c r="I43" s="113"/>
      <c r="J43" s="41"/>
      <c r="K43" s="42"/>
      <c r="L43" s="112"/>
      <c r="M43" s="113"/>
      <c r="N43" s="41"/>
      <c r="O43" s="42"/>
      <c r="P43" s="114"/>
      <c r="Q43" s="113"/>
      <c r="R43" s="43"/>
      <c r="S43" s="42"/>
      <c r="T43" s="114"/>
      <c r="U43" s="126"/>
      <c r="V43" s="41"/>
      <c r="W43" s="42"/>
      <c r="X43" s="112"/>
      <c r="Y43" s="113"/>
      <c r="Z43" s="43"/>
      <c r="AA43" s="42"/>
      <c r="AB43" s="112"/>
      <c r="AC43" s="113"/>
      <c r="AD43" s="44"/>
      <c r="AE43" s="42"/>
      <c r="AF43" s="112"/>
      <c r="AG43" s="113"/>
      <c r="AH43" s="44"/>
      <c r="AI43" s="42"/>
      <c r="AJ43" s="112"/>
      <c r="AK43" s="113"/>
      <c r="AL43" s="44"/>
      <c r="AM43" s="42"/>
      <c r="AN43" s="112"/>
      <c r="AO43" s="113"/>
      <c r="AP43" s="44"/>
      <c r="AQ43" s="42"/>
      <c r="AR43" s="112"/>
      <c r="AS43" s="113"/>
      <c r="AT43" s="44"/>
    </row>
    <row r="44" spans="2:46" ht="15" hidden="1" customHeight="1">
      <c r="B44" s="110" t="str">
        <f>pedagoger!B36</f>
        <v>MSU</v>
      </c>
      <c r="C44" s="110" t="str">
        <f>pedagoger!C36</f>
        <v>H9</v>
      </c>
      <c r="D44" s="110">
        <f>pedagoger!F36</f>
        <v>928.8</v>
      </c>
      <c r="E44" s="111">
        <f t="shared" si="1"/>
        <v>0</v>
      </c>
      <c r="F44" s="111">
        <f>pedagoger!K36</f>
        <v>8.7999999999999545</v>
      </c>
      <c r="G44"/>
      <c r="H44" s="115"/>
      <c r="I44" s="113"/>
      <c r="J44" s="41"/>
      <c r="K44" s="42"/>
      <c r="L44" s="112"/>
      <c r="M44" s="113"/>
      <c r="N44" s="41"/>
      <c r="O44" s="42"/>
      <c r="P44" s="114"/>
      <c r="Q44" s="113"/>
      <c r="R44" s="43"/>
      <c r="S44" s="42"/>
      <c r="T44" s="114"/>
      <c r="U44" s="126"/>
      <c r="V44" s="41"/>
      <c r="W44" s="42"/>
      <c r="X44" s="112"/>
      <c r="Y44" s="113"/>
      <c r="Z44" s="43"/>
      <c r="AA44" s="42"/>
      <c r="AB44" s="112"/>
      <c r="AC44" s="113"/>
      <c r="AD44" s="44"/>
      <c r="AE44" s="42"/>
      <c r="AF44" s="112"/>
      <c r="AG44" s="113"/>
      <c r="AH44" s="44"/>
      <c r="AI44" s="42"/>
      <c r="AJ44" s="112"/>
      <c r="AK44" s="113"/>
      <c r="AL44" s="44"/>
      <c r="AM44" s="42"/>
      <c r="AN44" s="112"/>
      <c r="AO44" s="113"/>
      <c r="AP44" s="44"/>
      <c r="AQ44" s="42"/>
      <c r="AR44" s="112"/>
      <c r="AS44" s="113"/>
      <c r="AT44" s="44"/>
    </row>
    <row r="45" spans="2:46" ht="15" hidden="1" customHeight="1">
      <c r="B45" s="110" t="str">
        <f>pedagoger!B37</f>
        <v>MKU</v>
      </c>
      <c r="C45" s="110" t="str">
        <f>pedagoger!C37</f>
        <v>SVA</v>
      </c>
      <c r="D45" s="110">
        <f>pedagoger!F37</f>
        <v>1080</v>
      </c>
      <c r="E45" s="111">
        <f t="shared" si="1"/>
        <v>0</v>
      </c>
      <c r="F45" s="111">
        <f>pedagoger!K37</f>
        <v>0</v>
      </c>
      <c r="G45"/>
      <c r="H45" s="115"/>
      <c r="I45" s="113"/>
      <c r="J45" s="41"/>
      <c r="K45" s="42"/>
      <c r="L45" s="112"/>
      <c r="M45" s="113"/>
      <c r="N45" s="41"/>
      <c r="O45" s="42"/>
      <c r="P45" s="114"/>
      <c r="Q45" s="113"/>
      <c r="R45" s="43"/>
      <c r="S45" s="42"/>
      <c r="T45" s="114"/>
      <c r="U45" s="126"/>
      <c r="V45" s="41"/>
      <c r="W45" s="42"/>
      <c r="X45" s="112"/>
      <c r="Y45" s="113"/>
      <c r="Z45" s="43"/>
      <c r="AA45" s="42"/>
      <c r="AB45" s="112"/>
      <c r="AC45" s="113"/>
      <c r="AD45" s="44"/>
      <c r="AE45" s="42"/>
      <c r="AF45" s="112"/>
      <c r="AG45" s="113"/>
      <c r="AH45" s="44"/>
      <c r="AI45" s="42"/>
      <c r="AJ45" s="112"/>
      <c r="AK45" s="113"/>
      <c r="AL45" s="44"/>
      <c r="AM45" s="42"/>
      <c r="AN45" s="112"/>
      <c r="AO45" s="113"/>
      <c r="AP45" s="44"/>
      <c r="AQ45" s="42"/>
      <c r="AR45" s="112"/>
      <c r="AS45" s="113"/>
      <c r="AT45" s="44"/>
    </row>
    <row r="46" spans="2:46" ht="15" hidden="1" customHeight="1">
      <c r="B46" s="110" t="str">
        <f>pedagoger!B38</f>
        <v>MSA</v>
      </c>
      <c r="C46" s="110" t="str">
        <f>pedagoger!C38</f>
        <v>H7</v>
      </c>
      <c r="D46" s="110">
        <f>pedagoger!F38</f>
        <v>1080</v>
      </c>
      <c r="E46" s="111">
        <f t="shared" si="1"/>
        <v>0</v>
      </c>
      <c r="F46" s="111">
        <f>pedagoger!K38</f>
        <v>-10</v>
      </c>
      <c r="G46"/>
      <c r="H46" s="115"/>
      <c r="I46" s="113"/>
      <c r="J46" s="41"/>
      <c r="K46" s="42"/>
      <c r="L46" s="112"/>
      <c r="M46" s="113"/>
      <c r="N46" s="41"/>
      <c r="O46" s="42"/>
      <c r="P46" s="114"/>
      <c r="Q46" s="113"/>
      <c r="R46" s="43"/>
      <c r="S46" s="42"/>
      <c r="T46" s="114"/>
      <c r="U46" s="126"/>
      <c r="V46" s="41"/>
      <c r="W46" s="42"/>
      <c r="X46" s="112"/>
      <c r="Y46" s="113"/>
      <c r="Z46" s="43"/>
      <c r="AA46" s="42"/>
      <c r="AB46" s="112"/>
      <c r="AC46" s="113"/>
      <c r="AD46" s="44"/>
      <c r="AE46" s="42"/>
      <c r="AF46" s="112"/>
      <c r="AG46" s="113"/>
      <c r="AH46" s="44"/>
      <c r="AI46" s="42"/>
      <c r="AJ46" s="112"/>
      <c r="AK46" s="113"/>
      <c r="AL46" s="44"/>
      <c r="AM46" s="42"/>
      <c r="AN46" s="112"/>
      <c r="AO46" s="113"/>
      <c r="AP46" s="44"/>
      <c r="AQ46" s="42"/>
      <c r="AR46" s="112"/>
      <c r="AS46" s="113"/>
      <c r="AT46" s="44"/>
    </row>
    <row r="47" spans="2:46" ht="15" hidden="1" customHeight="1">
      <c r="B47" s="110" t="str">
        <f>pedagoger!B39</f>
        <v>MBA</v>
      </c>
      <c r="C47" s="110" t="str">
        <f>pedagoger!C39</f>
        <v>H9</v>
      </c>
      <c r="D47" s="110">
        <f>pedagoger!F39</f>
        <v>1080</v>
      </c>
      <c r="E47" s="111">
        <f t="shared" si="1"/>
        <v>0</v>
      </c>
      <c r="F47" s="111">
        <f>pedagoger!K39</f>
        <v>-10</v>
      </c>
      <c r="G47"/>
      <c r="H47" s="115"/>
      <c r="I47" s="113"/>
      <c r="J47" s="41"/>
      <c r="K47" s="42"/>
      <c r="L47" s="112"/>
      <c r="M47" s="113"/>
      <c r="N47" s="41"/>
      <c r="O47" s="42"/>
      <c r="P47" s="114"/>
      <c r="Q47" s="113"/>
      <c r="R47" s="43"/>
      <c r="S47" s="42"/>
      <c r="T47" s="114"/>
      <c r="U47" s="126"/>
      <c r="V47" s="41"/>
      <c r="W47" s="42"/>
      <c r="X47" s="112"/>
      <c r="Y47" s="113"/>
      <c r="Z47" s="43"/>
      <c r="AA47" s="42"/>
      <c r="AB47" s="112"/>
      <c r="AC47" s="113"/>
      <c r="AD47" s="44"/>
      <c r="AE47" s="42"/>
      <c r="AF47" s="112"/>
      <c r="AG47" s="113"/>
      <c r="AH47" s="44"/>
      <c r="AI47" s="42"/>
      <c r="AJ47" s="112"/>
      <c r="AK47" s="113"/>
      <c r="AL47" s="44"/>
      <c r="AM47" s="42"/>
      <c r="AN47" s="112"/>
      <c r="AO47" s="113"/>
      <c r="AP47" s="44"/>
      <c r="AQ47" s="42"/>
      <c r="AR47" s="112"/>
      <c r="AS47" s="113"/>
      <c r="AT47" s="44"/>
    </row>
    <row r="48" spans="2:46" ht="15" hidden="1" customHeight="1">
      <c r="B48" s="110" t="str">
        <f>pedagoger!B40</f>
        <v>MAP</v>
      </c>
      <c r="C48" s="110" t="str">
        <f>pedagoger!C40</f>
        <v>H7</v>
      </c>
      <c r="D48" s="110">
        <f>pedagoger!F40</f>
        <v>1080</v>
      </c>
      <c r="E48" s="111">
        <f t="shared" si="1"/>
        <v>0</v>
      </c>
      <c r="F48" s="111">
        <f>pedagoger!K40</f>
        <v>0</v>
      </c>
      <c r="G48"/>
      <c r="H48" s="115"/>
      <c r="I48" s="113"/>
      <c r="J48" s="41"/>
      <c r="K48" s="42"/>
      <c r="L48" s="112"/>
      <c r="M48" s="113"/>
      <c r="N48" s="41"/>
      <c r="O48" s="42"/>
      <c r="P48" s="114"/>
      <c r="Q48" s="113"/>
      <c r="R48" s="43"/>
      <c r="S48" s="42"/>
      <c r="T48" s="114"/>
      <c r="U48" s="126"/>
      <c r="V48" s="41"/>
      <c r="W48" s="42"/>
      <c r="X48" s="112"/>
      <c r="Y48" s="113"/>
      <c r="Z48" s="43"/>
      <c r="AA48" s="42"/>
      <c r="AB48" s="112"/>
      <c r="AC48" s="113"/>
      <c r="AD48" s="44"/>
      <c r="AE48" s="42"/>
      <c r="AF48" s="112"/>
      <c r="AG48" s="113"/>
      <c r="AH48" s="44"/>
      <c r="AI48" s="42"/>
      <c r="AJ48" s="112"/>
      <c r="AK48" s="113"/>
      <c r="AL48" s="44"/>
      <c r="AM48" s="42"/>
      <c r="AN48" s="112"/>
      <c r="AO48" s="113"/>
      <c r="AP48" s="44"/>
      <c r="AQ48" s="42"/>
      <c r="AR48" s="112"/>
      <c r="AS48" s="113"/>
      <c r="AT48" s="44"/>
    </row>
    <row r="49" spans="2:46" ht="15" hidden="1" customHeight="1">
      <c r="B49" s="110" t="str">
        <f>pedagoger!B41</f>
        <v>MOR</v>
      </c>
      <c r="C49" s="110" t="str">
        <f>pedagoger!C41</f>
        <v>FR</v>
      </c>
      <c r="D49" s="110">
        <f>pedagoger!F41</f>
        <v>1080</v>
      </c>
      <c r="E49" s="111">
        <f t="shared" si="1"/>
        <v>0</v>
      </c>
      <c r="F49" s="111">
        <f>pedagoger!K41</f>
        <v>0</v>
      </c>
      <c r="G49"/>
      <c r="H49" s="115"/>
      <c r="I49" s="113"/>
      <c r="J49" s="41"/>
      <c r="K49" s="42"/>
      <c r="L49" s="112"/>
      <c r="M49" s="113"/>
      <c r="N49" s="41"/>
      <c r="O49" s="42"/>
      <c r="P49" s="114"/>
      <c r="Q49" s="113"/>
      <c r="R49" s="43"/>
      <c r="S49" s="42"/>
      <c r="T49" s="114"/>
      <c r="U49" s="126"/>
      <c r="V49" s="41"/>
      <c r="W49" s="42"/>
      <c r="X49" s="112"/>
      <c r="Y49" s="113"/>
      <c r="Z49" s="43"/>
      <c r="AA49" s="42"/>
      <c r="AB49" s="112"/>
      <c r="AC49" s="113"/>
      <c r="AD49" s="44"/>
      <c r="AE49" s="42"/>
      <c r="AF49" s="112"/>
      <c r="AG49" s="113"/>
      <c r="AH49" s="44"/>
      <c r="AI49" s="42"/>
      <c r="AJ49" s="112"/>
      <c r="AK49" s="113"/>
      <c r="AL49" s="44"/>
      <c r="AM49" s="42"/>
      <c r="AN49" s="112"/>
      <c r="AO49" s="113"/>
      <c r="AP49" s="44"/>
      <c r="AQ49" s="42"/>
      <c r="AR49" s="112"/>
      <c r="AS49" s="113"/>
      <c r="AT49" s="44"/>
    </row>
    <row r="50" spans="2:46" ht="15" hidden="1" customHeight="1">
      <c r="B50" s="110" t="str">
        <f>pedagoger!B42</f>
        <v>PSA</v>
      </c>
      <c r="C50" s="110" t="str">
        <f>pedagoger!C42</f>
        <v>SP</v>
      </c>
      <c r="D50" s="110">
        <f>pedagoger!F42</f>
        <v>1080</v>
      </c>
      <c r="E50" s="111">
        <f t="shared" si="1"/>
        <v>0</v>
      </c>
      <c r="F50" s="111">
        <f>pedagoger!K42</f>
        <v>225</v>
      </c>
      <c r="G50"/>
      <c r="H50" s="115"/>
      <c r="I50" s="113"/>
      <c r="J50" s="41"/>
      <c r="K50" s="42"/>
      <c r="L50" s="112"/>
      <c r="M50" s="113"/>
      <c r="N50" s="41"/>
      <c r="O50" s="42"/>
      <c r="P50" s="114"/>
      <c r="Q50" s="113"/>
      <c r="R50" s="43"/>
      <c r="S50" s="42"/>
      <c r="T50" s="114"/>
      <c r="U50" s="126"/>
      <c r="V50" s="41"/>
      <c r="W50" s="42"/>
      <c r="X50" s="112"/>
      <c r="Y50" s="113"/>
      <c r="Z50" s="43"/>
      <c r="AA50" s="42"/>
      <c r="AB50" s="112"/>
      <c r="AC50" s="113"/>
      <c r="AD50" s="44"/>
      <c r="AE50" s="42"/>
      <c r="AF50" s="112"/>
      <c r="AG50" s="113"/>
      <c r="AH50" s="44"/>
      <c r="AI50" s="42"/>
      <c r="AJ50" s="112"/>
      <c r="AK50" s="113"/>
      <c r="AL50" s="44"/>
      <c r="AM50" s="42"/>
      <c r="AN50" s="112"/>
      <c r="AO50" s="113"/>
      <c r="AP50" s="44"/>
      <c r="AQ50" s="42"/>
      <c r="AR50" s="112"/>
      <c r="AS50" s="113"/>
      <c r="AT50" s="44"/>
    </row>
    <row r="51" spans="2:46" ht="15" hidden="1" customHeight="1">
      <c r="B51" s="110" t="str">
        <f>pedagoger!B43</f>
        <v>SKO</v>
      </c>
      <c r="C51" s="110" t="str">
        <f>pedagoger!C43</f>
        <v>TY</v>
      </c>
      <c r="D51" s="110">
        <f>pedagoger!F43</f>
        <v>1080</v>
      </c>
      <c r="E51" s="111">
        <f t="shared" si="1"/>
        <v>0</v>
      </c>
      <c r="F51" s="111">
        <f>pedagoger!K43</f>
        <v>300</v>
      </c>
      <c r="G51"/>
      <c r="H51" s="115"/>
      <c r="I51" s="113"/>
      <c r="J51" s="41"/>
      <c r="K51" s="42"/>
      <c r="L51" s="112"/>
      <c r="M51" s="113"/>
      <c r="N51" s="41"/>
      <c r="O51" s="42"/>
      <c r="P51" s="114"/>
      <c r="Q51" s="113"/>
      <c r="R51" s="43"/>
      <c r="S51" s="42"/>
      <c r="T51" s="114"/>
      <c r="U51" s="126"/>
      <c r="V51" s="41"/>
      <c r="W51" s="42"/>
      <c r="X51" s="112"/>
      <c r="Y51" s="113"/>
      <c r="Z51" s="43"/>
      <c r="AA51" s="42"/>
      <c r="AB51" s="112"/>
      <c r="AC51" s="113"/>
      <c r="AD51" s="44"/>
      <c r="AE51" s="42"/>
      <c r="AF51" s="112"/>
      <c r="AG51" s="113"/>
      <c r="AH51" s="44"/>
      <c r="AI51" s="42"/>
      <c r="AJ51" s="112"/>
      <c r="AK51" s="113"/>
      <c r="AL51" s="44"/>
      <c r="AM51" s="42"/>
      <c r="AN51" s="112"/>
      <c r="AO51" s="113"/>
      <c r="AP51" s="44"/>
      <c r="AQ51" s="42"/>
      <c r="AR51" s="112"/>
      <c r="AS51" s="113"/>
      <c r="AT51" s="44"/>
    </row>
    <row r="52" spans="2:46" ht="15" hidden="1" customHeight="1">
      <c r="B52" s="110" t="str">
        <f>pedagoger!B44</f>
        <v>SRO</v>
      </c>
      <c r="C52" s="110" t="str">
        <f>pedagoger!C44</f>
        <v>H9</v>
      </c>
      <c r="D52" s="110">
        <f>pedagoger!F44</f>
        <v>1080</v>
      </c>
      <c r="E52" s="111">
        <f t="shared" si="1"/>
        <v>0</v>
      </c>
      <c r="F52" s="111">
        <f>pedagoger!K44</f>
        <v>0</v>
      </c>
      <c r="G52"/>
      <c r="H52" s="115"/>
      <c r="I52" s="113"/>
      <c r="J52" s="41"/>
      <c r="K52" s="42"/>
      <c r="L52" s="112"/>
      <c r="M52" s="113"/>
      <c r="N52" s="41"/>
      <c r="O52" s="42"/>
      <c r="P52" s="114"/>
      <c r="Q52" s="113"/>
      <c r="R52" s="43"/>
      <c r="S52" s="42"/>
      <c r="T52" s="114"/>
      <c r="U52" s="126"/>
      <c r="V52" s="41"/>
      <c r="W52" s="42"/>
      <c r="X52" s="112"/>
      <c r="Y52" s="113"/>
      <c r="Z52" s="43"/>
      <c r="AA52" s="42"/>
      <c r="AB52" s="112"/>
      <c r="AC52" s="113"/>
      <c r="AD52" s="44"/>
      <c r="AE52" s="42"/>
      <c r="AF52" s="112"/>
      <c r="AG52" s="113"/>
      <c r="AH52" s="44"/>
      <c r="AI52" s="42"/>
      <c r="AJ52" s="112"/>
      <c r="AK52" s="113"/>
      <c r="AL52" s="44"/>
      <c r="AM52" s="42"/>
      <c r="AN52" s="112"/>
      <c r="AO52" s="113"/>
      <c r="AP52" s="44"/>
      <c r="AQ52" s="42"/>
      <c r="AR52" s="112"/>
      <c r="AS52" s="113"/>
      <c r="AT52" s="44"/>
    </row>
    <row r="53" spans="2:46" ht="15" hidden="1" customHeight="1">
      <c r="B53" s="110" t="str">
        <f>pedagoger!B45</f>
        <v>STS</v>
      </c>
      <c r="C53" s="110" t="str">
        <f>pedagoger!C45</f>
        <v>LSU</v>
      </c>
      <c r="D53" s="110">
        <f>pedagoger!F45</f>
        <v>1080</v>
      </c>
      <c r="E53" s="111">
        <f t="shared" si="1"/>
        <v>0</v>
      </c>
      <c r="F53" s="111">
        <f>pedagoger!K45</f>
        <v>1080</v>
      </c>
      <c r="G53"/>
      <c r="H53" s="115"/>
      <c r="I53" s="113"/>
      <c r="J53" s="41"/>
      <c r="K53" s="42"/>
      <c r="L53" s="112"/>
      <c r="M53" s="113"/>
      <c r="N53" s="41"/>
      <c r="O53" s="42"/>
      <c r="P53" s="114"/>
      <c r="Q53" s="113"/>
      <c r="R53" s="43"/>
      <c r="S53" s="42"/>
      <c r="T53" s="114"/>
      <c r="U53" s="126"/>
      <c r="V53" s="41"/>
      <c r="W53" s="42"/>
      <c r="X53" s="112"/>
      <c r="Y53" s="113"/>
      <c r="Z53" s="43"/>
      <c r="AA53" s="42"/>
      <c r="AB53" s="112"/>
      <c r="AC53" s="113"/>
      <c r="AD53" s="44"/>
      <c r="AE53" s="42"/>
      <c r="AF53" s="112"/>
      <c r="AG53" s="113"/>
      <c r="AH53" s="44"/>
      <c r="AI53" s="42"/>
      <c r="AJ53" s="112"/>
      <c r="AK53" s="113"/>
      <c r="AL53" s="44"/>
      <c r="AM53" s="42"/>
      <c r="AN53" s="112"/>
      <c r="AO53" s="113"/>
      <c r="AP53" s="44"/>
      <c r="AQ53" s="42"/>
      <c r="AR53" s="112"/>
      <c r="AS53" s="113"/>
      <c r="AT53" s="44"/>
    </row>
    <row r="54" spans="2:46" ht="15" hidden="1" customHeight="1">
      <c r="B54" s="110" t="str">
        <f>pedagoger!B46</f>
        <v>TMI</v>
      </c>
      <c r="C54" s="110" t="str">
        <f>pedagoger!C46</f>
        <v>spec</v>
      </c>
      <c r="D54" s="110">
        <f>pedagoger!F46</f>
        <v>1080</v>
      </c>
      <c r="E54" s="111">
        <f t="shared" si="1"/>
        <v>0</v>
      </c>
      <c r="F54" s="111">
        <f>pedagoger!K46</f>
        <v>1080</v>
      </c>
      <c r="G54"/>
      <c r="H54" s="115"/>
      <c r="I54" s="113"/>
      <c r="J54" s="41"/>
      <c r="K54" s="42"/>
      <c r="L54" s="112"/>
      <c r="M54" s="113"/>
      <c r="N54" s="41"/>
      <c r="O54" s="42"/>
      <c r="P54" s="114"/>
      <c r="Q54" s="113"/>
      <c r="R54" s="43"/>
      <c r="S54" s="42"/>
      <c r="T54" s="114"/>
      <c r="U54" s="126"/>
      <c r="V54" s="41"/>
      <c r="W54" s="42"/>
      <c r="X54" s="112"/>
      <c r="Y54" s="113"/>
      <c r="Z54" s="43"/>
      <c r="AA54" s="42"/>
      <c r="AB54" s="112"/>
      <c r="AC54" s="113"/>
      <c r="AD54" s="44"/>
      <c r="AE54" s="42"/>
      <c r="AF54" s="112"/>
      <c r="AG54" s="113"/>
      <c r="AH54" s="44"/>
      <c r="AI54" s="42"/>
      <c r="AJ54" s="112"/>
      <c r="AK54" s="113"/>
      <c r="AL54" s="44"/>
      <c r="AM54" s="42"/>
      <c r="AN54" s="112"/>
      <c r="AO54" s="113"/>
      <c r="AP54" s="44"/>
      <c r="AQ54" s="42"/>
      <c r="AR54" s="112"/>
      <c r="AS54" s="113"/>
      <c r="AT54" s="44"/>
    </row>
    <row r="55" spans="2:46" ht="15" hidden="1" customHeight="1">
      <c r="B55" s="110" t="str">
        <f>pedagoger!B47</f>
        <v>TDI</v>
      </c>
      <c r="C55" s="110" t="str">
        <f>pedagoger!C47</f>
        <v>LSU</v>
      </c>
      <c r="D55" s="110">
        <f>pedagoger!F47</f>
        <v>1080</v>
      </c>
      <c r="E55" s="111">
        <f t="shared" si="1"/>
        <v>0</v>
      </c>
      <c r="F55" s="111">
        <f>pedagoger!K47</f>
        <v>1080</v>
      </c>
      <c r="G55"/>
      <c r="H55" s="115"/>
      <c r="I55" s="113"/>
      <c r="J55" s="41"/>
      <c r="K55" s="42"/>
      <c r="L55" s="112"/>
      <c r="M55" s="113"/>
      <c r="N55" s="41"/>
      <c r="O55" s="42"/>
      <c r="P55" s="114"/>
      <c r="Q55" s="113"/>
      <c r="R55" s="43"/>
      <c r="S55" s="42"/>
      <c r="T55" s="114"/>
      <c r="U55" s="126"/>
      <c r="V55" s="41"/>
      <c r="W55" s="42"/>
      <c r="X55" s="112"/>
      <c r="Y55" s="113"/>
      <c r="Z55" s="43"/>
      <c r="AA55" s="42"/>
      <c r="AB55" s="112"/>
      <c r="AC55" s="113"/>
      <c r="AD55" s="44"/>
      <c r="AE55" s="42"/>
      <c r="AF55" s="112"/>
      <c r="AG55" s="113"/>
      <c r="AH55" s="44"/>
      <c r="AI55" s="42"/>
      <c r="AJ55" s="112"/>
      <c r="AK55" s="113"/>
      <c r="AL55" s="44"/>
      <c r="AM55" s="42"/>
      <c r="AN55" s="112"/>
      <c r="AO55" s="113"/>
      <c r="AP55" s="44"/>
      <c r="AQ55" s="42"/>
      <c r="AR55" s="112"/>
      <c r="AS55" s="113"/>
      <c r="AT55" s="44"/>
    </row>
    <row r="56" spans="2:46" ht="15" hidden="1" customHeight="1">
      <c r="B56" s="110" t="str">
        <f>pedagoger!B48</f>
        <v>URO</v>
      </c>
      <c r="C56" s="110" t="str">
        <f>pedagoger!C48</f>
        <v>LSU</v>
      </c>
      <c r="D56" s="110">
        <f>pedagoger!F48</f>
        <v>1080</v>
      </c>
      <c r="E56" s="111">
        <f t="shared" si="1"/>
        <v>0</v>
      </c>
      <c r="F56" s="111">
        <f>pedagoger!K48</f>
        <v>1080</v>
      </c>
      <c r="G56"/>
      <c r="H56" s="115"/>
      <c r="I56" s="113"/>
      <c r="J56" s="41"/>
      <c r="K56" s="42"/>
      <c r="L56" s="112"/>
      <c r="M56" s="113"/>
      <c r="N56" s="41"/>
      <c r="O56" s="42"/>
      <c r="P56" s="114"/>
      <c r="Q56" s="113"/>
      <c r="R56" s="43"/>
      <c r="S56" s="42"/>
      <c r="T56" s="114"/>
      <c r="U56" s="126"/>
      <c r="V56" s="41"/>
      <c r="W56" s="42"/>
      <c r="X56" s="112"/>
      <c r="Y56" s="113"/>
      <c r="Z56" s="43"/>
      <c r="AA56" s="42"/>
      <c r="AB56" s="112"/>
      <c r="AC56" s="113"/>
      <c r="AD56" s="44"/>
      <c r="AE56" s="42"/>
      <c r="AF56" s="112"/>
      <c r="AG56" s="113"/>
      <c r="AH56" s="44"/>
      <c r="AI56" s="42"/>
      <c r="AJ56" s="112"/>
      <c r="AK56" s="113"/>
      <c r="AL56" s="44"/>
      <c r="AM56" s="42"/>
      <c r="AN56" s="112"/>
      <c r="AO56" s="113"/>
      <c r="AP56" s="44"/>
      <c r="AQ56" s="42"/>
      <c r="AR56" s="112"/>
      <c r="AS56" s="113"/>
      <c r="AT56" s="44"/>
    </row>
    <row r="57" spans="2:46" ht="15" hidden="1" customHeight="1">
      <c r="B57" s="110" t="str">
        <f>pedagoger!B49</f>
        <v>VEK</v>
      </c>
      <c r="C57" s="110" t="str">
        <f>pedagoger!C49</f>
        <v>SU</v>
      </c>
      <c r="D57" s="110">
        <f>pedagoger!F49</f>
        <v>1080</v>
      </c>
      <c r="E57" s="111">
        <f t="shared" si="1"/>
        <v>0</v>
      </c>
      <c r="F57" s="111">
        <f>pedagoger!K49</f>
        <v>1080</v>
      </c>
      <c r="G57"/>
      <c r="H57" s="115"/>
      <c r="I57" s="113"/>
      <c r="J57" s="41"/>
      <c r="K57" s="42"/>
      <c r="L57" s="112"/>
      <c r="M57" s="113"/>
      <c r="N57" s="41"/>
      <c r="O57" s="42"/>
      <c r="P57" s="114"/>
      <c r="Q57" s="113"/>
      <c r="R57" s="43"/>
      <c r="S57" s="42"/>
      <c r="T57" s="114"/>
      <c r="U57" s="126"/>
      <c r="V57" s="41"/>
      <c r="W57" s="42"/>
      <c r="X57" s="112"/>
      <c r="Y57" s="113"/>
      <c r="Z57" s="43"/>
      <c r="AA57" s="42"/>
      <c r="AB57" s="112"/>
      <c r="AC57" s="113"/>
      <c r="AD57" s="44"/>
      <c r="AE57" s="42"/>
      <c r="AF57" s="112"/>
      <c r="AG57" s="113"/>
      <c r="AH57" s="44"/>
      <c r="AI57" s="42"/>
      <c r="AJ57" s="112"/>
      <c r="AK57" s="113"/>
      <c r="AL57" s="44"/>
      <c r="AM57" s="42"/>
      <c r="AN57" s="112"/>
      <c r="AO57" s="113"/>
      <c r="AP57" s="44"/>
      <c r="AQ57" s="42"/>
      <c r="AR57" s="112"/>
      <c r="AS57" s="113"/>
      <c r="AT57" s="44"/>
    </row>
    <row r="58" spans="2:46" ht="15" hidden="1" customHeight="1">
      <c r="B58" s="110" t="str">
        <f>pedagoger!B50</f>
        <v>VSA</v>
      </c>
      <c r="C58" s="110" t="str">
        <f>pedagoger!C50</f>
        <v>SU</v>
      </c>
      <c r="D58" s="110">
        <f>pedagoger!F50</f>
        <v>1080</v>
      </c>
      <c r="E58" s="111">
        <f t="shared" si="1"/>
        <v>0</v>
      </c>
      <c r="F58" s="111">
        <f>pedagoger!K50</f>
        <v>1080</v>
      </c>
      <c r="G58"/>
      <c r="H58" s="115"/>
      <c r="I58" s="113"/>
      <c r="J58" s="41"/>
      <c r="K58" s="42"/>
      <c r="L58" s="112"/>
      <c r="M58" s="113"/>
      <c r="N58" s="41"/>
      <c r="O58" s="42"/>
      <c r="P58" s="114"/>
      <c r="Q58" s="113"/>
      <c r="R58" s="43"/>
      <c r="S58" s="42"/>
      <c r="T58" s="114"/>
      <c r="U58" s="126"/>
      <c r="V58" s="41"/>
      <c r="W58" s="42"/>
      <c r="X58" s="112"/>
      <c r="Y58" s="113"/>
      <c r="Z58" s="43"/>
      <c r="AA58" s="42"/>
      <c r="AB58" s="112"/>
      <c r="AC58" s="113"/>
      <c r="AD58" s="44"/>
      <c r="AE58" s="42"/>
      <c r="AF58" s="112"/>
      <c r="AG58" s="113"/>
      <c r="AH58" s="44"/>
      <c r="AI58" s="42"/>
      <c r="AJ58" s="112"/>
      <c r="AK58" s="113"/>
      <c r="AL58" s="44"/>
      <c r="AM58" s="42"/>
      <c r="AN58" s="112"/>
      <c r="AO58" s="113"/>
      <c r="AP58" s="44"/>
      <c r="AQ58" s="42"/>
      <c r="AR58" s="112"/>
      <c r="AS58" s="113"/>
      <c r="AT58" s="44"/>
    </row>
    <row r="59" spans="2:46" ht="15" hidden="1" customHeight="1">
      <c r="B59" s="110" t="str">
        <f>pedagoger!B51</f>
        <v>VIT</v>
      </c>
      <c r="C59" s="110" t="str">
        <f>pedagoger!C51</f>
        <v>SU</v>
      </c>
      <c r="D59" s="110">
        <f>pedagoger!F51</f>
        <v>1080</v>
      </c>
      <c r="E59" s="111">
        <f t="shared" si="1"/>
        <v>0</v>
      </c>
      <c r="F59" s="111">
        <f>pedagoger!K51</f>
        <v>1020</v>
      </c>
      <c r="G59"/>
      <c r="H59" s="115"/>
      <c r="I59" s="113"/>
      <c r="J59" s="41"/>
      <c r="K59" s="42"/>
      <c r="L59" s="112"/>
      <c r="M59" s="113"/>
      <c r="N59" s="41"/>
      <c r="O59" s="42"/>
      <c r="P59" s="114"/>
      <c r="Q59" s="113"/>
      <c r="R59" s="43"/>
      <c r="S59" s="42"/>
      <c r="T59" s="114"/>
      <c r="U59" s="126"/>
      <c r="V59" s="41"/>
      <c r="W59" s="42"/>
      <c r="X59" s="112"/>
      <c r="Y59" s="113"/>
      <c r="Z59" s="43"/>
      <c r="AA59" s="42"/>
      <c r="AB59" s="112"/>
      <c r="AC59" s="113"/>
      <c r="AD59" s="44"/>
      <c r="AE59" s="42"/>
      <c r="AF59" s="112"/>
      <c r="AG59" s="113"/>
      <c r="AH59" s="44"/>
      <c r="AI59" s="42"/>
      <c r="AJ59" s="112"/>
      <c r="AK59" s="113"/>
      <c r="AL59" s="44"/>
      <c r="AM59" s="42"/>
      <c r="AN59" s="112"/>
      <c r="AO59" s="113"/>
      <c r="AP59" s="44"/>
      <c r="AQ59" s="42"/>
      <c r="AR59" s="112"/>
      <c r="AS59" s="113"/>
      <c r="AT59" s="44"/>
    </row>
    <row r="60" spans="2:46" ht="15" hidden="1" customHeight="1">
      <c r="B60" s="110" t="str">
        <f>pedagoger!B52</f>
        <v>ÅTI</v>
      </c>
      <c r="C60" s="110" t="str">
        <f>pedagoger!C52</f>
        <v>SU</v>
      </c>
      <c r="D60" s="110">
        <f>pedagoger!F52</f>
        <v>1080</v>
      </c>
      <c r="E60" s="111">
        <f t="shared" si="1"/>
        <v>0</v>
      </c>
      <c r="F60" s="111">
        <f>pedagoger!K52</f>
        <v>1080</v>
      </c>
      <c r="G60"/>
      <c r="H60" s="115"/>
      <c r="I60" s="113"/>
      <c r="J60" s="41"/>
      <c r="K60" s="42"/>
      <c r="L60" s="112"/>
      <c r="M60" s="113"/>
      <c r="N60" s="41"/>
      <c r="O60" s="42"/>
      <c r="P60" s="114"/>
      <c r="Q60" s="113"/>
      <c r="R60" s="43"/>
      <c r="S60" s="42"/>
      <c r="T60" s="114"/>
      <c r="U60" s="126"/>
      <c r="V60" s="41"/>
      <c r="W60" s="42"/>
      <c r="X60" s="112"/>
      <c r="Y60" s="113"/>
      <c r="Z60" s="43"/>
      <c r="AA60" s="42"/>
      <c r="AB60" s="112"/>
      <c r="AC60" s="113"/>
      <c r="AD60" s="44"/>
      <c r="AE60" s="42"/>
      <c r="AF60" s="112"/>
      <c r="AG60" s="113"/>
      <c r="AH60" s="44"/>
      <c r="AI60" s="42"/>
      <c r="AJ60" s="112"/>
      <c r="AK60" s="113"/>
      <c r="AL60" s="44"/>
      <c r="AM60" s="42"/>
      <c r="AN60" s="112"/>
      <c r="AO60" s="113"/>
      <c r="AP60" s="44"/>
      <c r="AQ60" s="42"/>
      <c r="AR60" s="112"/>
      <c r="AS60" s="113"/>
      <c r="AT60" s="44"/>
    </row>
    <row r="61" spans="2:46" ht="15" hidden="1" customHeight="1">
      <c r="B61" s="110" t="str">
        <f>pedagoger!B53</f>
        <v>AKU</v>
      </c>
      <c r="C61" s="110" t="str">
        <f>pedagoger!C53</f>
        <v>spec</v>
      </c>
      <c r="D61" s="110">
        <f>pedagoger!F53</f>
        <v>1080</v>
      </c>
      <c r="E61" s="111">
        <f t="shared" si="1"/>
        <v>0</v>
      </c>
      <c r="F61" s="111">
        <f>pedagoger!K53</f>
        <v>1080</v>
      </c>
      <c r="G61"/>
      <c r="H61" s="115"/>
      <c r="I61" s="113"/>
      <c r="J61" s="41"/>
      <c r="K61" s="42"/>
      <c r="L61" s="112"/>
      <c r="M61" s="113"/>
      <c r="N61" s="41"/>
      <c r="O61" s="42"/>
      <c r="P61" s="114"/>
      <c r="Q61" s="113"/>
      <c r="R61" s="43"/>
      <c r="S61" s="42"/>
      <c r="T61" s="114"/>
      <c r="U61" s="126"/>
      <c r="V61" s="41"/>
      <c r="W61" s="42"/>
      <c r="X61" s="112"/>
      <c r="Y61" s="113"/>
      <c r="Z61" s="43"/>
      <c r="AA61" s="42"/>
      <c r="AB61" s="112"/>
      <c r="AC61" s="113"/>
      <c r="AD61" s="44"/>
      <c r="AE61" s="42"/>
      <c r="AF61" s="112"/>
      <c r="AG61" s="113"/>
      <c r="AH61" s="44"/>
      <c r="AI61" s="42"/>
      <c r="AJ61" s="112"/>
      <c r="AK61" s="113"/>
      <c r="AL61" s="44"/>
      <c r="AM61" s="42"/>
      <c r="AN61" s="112"/>
      <c r="AO61" s="113"/>
      <c r="AP61" s="44"/>
      <c r="AQ61" s="42"/>
      <c r="AR61" s="112"/>
      <c r="AS61" s="113"/>
      <c r="AT61" s="44"/>
    </row>
    <row r="62" spans="2:46" ht="15" hidden="1" customHeight="1">
      <c r="B62" s="110" t="str">
        <f>pedagoger!B54</f>
        <v>ARO</v>
      </c>
      <c r="C62" s="110" t="str">
        <f>pedagoger!C54</f>
        <v>spec</v>
      </c>
      <c r="D62" s="110">
        <f>pedagoger!F54</f>
        <v>1080</v>
      </c>
      <c r="E62" s="111">
        <f t="shared" si="1"/>
        <v>0</v>
      </c>
      <c r="F62" s="111">
        <f>pedagoger!K54</f>
        <v>1080</v>
      </c>
      <c r="G62"/>
      <c r="H62" s="115"/>
      <c r="I62" s="113"/>
      <c r="J62" s="41"/>
      <c r="K62" s="42"/>
      <c r="L62" s="112"/>
      <c r="M62" s="113"/>
      <c r="N62" s="41"/>
      <c r="O62" s="42"/>
      <c r="P62" s="114"/>
      <c r="Q62" s="113"/>
      <c r="R62" s="43"/>
      <c r="S62" s="42"/>
      <c r="T62" s="114"/>
      <c r="U62" s="126"/>
      <c r="V62" s="41"/>
      <c r="W62" s="42"/>
      <c r="X62" s="112"/>
      <c r="Y62" s="113"/>
      <c r="Z62" s="43"/>
      <c r="AA62" s="42"/>
      <c r="AB62" s="112"/>
      <c r="AC62" s="113"/>
      <c r="AD62" s="44"/>
      <c r="AE62" s="42"/>
      <c r="AF62" s="112"/>
      <c r="AG62" s="113"/>
      <c r="AH62" s="44"/>
      <c r="AI62" s="42"/>
      <c r="AJ62" s="112"/>
      <c r="AK62" s="113"/>
      <c r="AL62" s="44"/>
      <c r="AM62" s="42"/>
      <c r="AN62" s="112"/>
      <c r="AO62" s="113"/>
      <c r="AP62" s="44"/>
      <c r="AQ62" s="42"/>
      <c r="AR62" s="112"/>
      <c r="AS62" s="113"/>
      <c r="AT62" s="44"/>
    </row>
    <row r="63" spans="2:46" ht="15" hidden="1" customHeight="1">
      <c r="B63" s="110" t="str">
        <f>pedagoger!B55</f>
        <v>BIT</v>
      </c>
      <c r="C63" s="110" t="str">
        <f>pedagoger!C55</f>
        <v>spec</v>
      </c>
      <c r="D63" s="110">
        <f>pedagoger!F55</f>
        <v>0</v>
      </c>
      <c r="E63" s="111">
        <f t="shared" si="1"/>
        <v>0</v>
      </c>
      <c r="F63" s="111">
        <f>pedagoger!K55</f>
        <v>0</v>
      </c>
      <c r="G63"/>
      <c r="H63" s="115"/>
      <c r="I63" s="113"/>
      <c r="J63" s="41"/>
      <c r="K63" s="42"/>
      <c r="L63" s="112"/>
      <c r="M63" s="113"/>
      <c r="N63" s="41"/>
      <c r="O63" s="42"/>
      <c r="P63" s="114"/>
      <c r="Q63" s="113"/>
      <c r="R63" s="43"/>
      <c r="S63" s="42"/>
      <c r="T63" s="114"/>
      <c r="U63" s="126"/>
      <c r="V63" s="41"/>
      <c r="W63" s="42"/>
      <c r="X63" s="112"/>
      <c r="Y63" s="113"/>
      <c r="Z63" s="43"/>
      <c r="AA63" s="42"/>
      <c r="AB63" s="112"/>
      <c r="AC63" s="113"/>
      <c r="AD63" s="44"/>
      <c r="AE63" s="42"/>
      <c r="AF63" s="112"/>
      <c r="AG63" s="113"/>
      <c r="AH63" s="44"/>
      <c r="AI63" s="42"/>
      <c r="AJ63" s="112"/>
      <c r="AK63" s="113"/>
      <c r="AL63" s="44"/>
      <c r="AM63" s="42"/>
      <c r="AN63" s="112"/>
      <c r="AO63" s="113"/>
      <c r="AP63" s="44"/>
      <c r="AQ63" s="42"/>
      <c r="AR63" s="112"/>
      <c r="AS63" s="113"/>
      <c r="AT63" s="44"/>
    </row>
    <row r="64" spans="2:46" ht="15" hidden="1" customHeight="1">
      <c r="B64" s="110" t="str">
        <f>pedagoger!B56</f>
        <v>CTH</v>
      </c>
      <c r="C64" s="110" t="str">
        <f>pedagoger!C56</f>
        <v>SVA</v>
      </c>
      <c r="D64" s="110">
        <f>pedagoger!F56</f>
        <v>1080</v>
      </c>
      <c r="E64" s="111">
        <f t="shared" si="1"/>
        <v>500</v>
      </c>
      <c r="F64" s="111">
        <f>pedagoger!K56</f>
        <v>0</v>
      </c>
      <c r="G64"/>
      <c r="H64" s="115" t="s">
        <v>168</v>
      </c>
      <c r="I64" s="113"/>
      <c r="J64" s="41">
        <v>380</v>
      </c>
      <c r="K64" s="42"/>
      <c r="L64" s="112"/>
      <c r="M64" s="113"/>
      <c r="N64" s="41"/>
      <c r="O64" s="42"/>
      <c r="P64" s="114"/>
      <c r="Q64" s="113"/>
      <c r="R64" s="43"/>
      <c r="S64" s="42"/>
      <c r="T64" s="114"/>
      <c r="U64" s="126"/>
      <c r="V64" s="41"/>
      <c r="W64" s="42"/>
      <c r="X64" s="112"/>
      <c r="Y64" s="113"/>
      <c r="Z64" s="43"/>
      <c r="AA64" s="42"/>
      <c r="AB64" s="112"/>
      <c r="AC64" s="113"/>
      <c r="AD64" s="44"/>
      <c r="AE64" s="42"/>
      <c r="AF64" s="112"/>
      <c r="AG64" s="113"/>
      <c r="AH64" s="44"/>
      <c r="AI64" s="42"/>
      <c r="AJ64" s="112"/>
      <c r="AK64" s="113"/>
      <c r="AL64" s="44"/>
      <c r="AM64" s="42"/>
      <c r="AN64" s="112"/>
      <c r="AO64" s="113"/>
      <c r="AP64" s="44"/>
      <c r="AQ64" s="42"/>
      <c r="AR64" s="112"/>
      <c r="AS64" s="113"/>
      <c r="AT64" s="44">
        <v>120</v>
      </c>
    </row>
    <row r="65" spans="2:46" ht="15" customHeight="1">
      <c r="B65" s="110" t="str">
        <f>pedagoger!B57</f>
        <v>CBA</v>
      </c>
      <c r="C65" s="110" t="str">
        <f>pedagoger!C57</f>
        <v>IDH</v>
      </c>
      <c r="D65" s="110">
        <f>pedagoger!F57</f>
        <v>1080</v>
      </c>
      <c r="E65" s="111">
        <f t="shared" si="1"/>
        <v>720</v>
      </c>
      <c r="F65" s="111">
        <f>pedagoger!K57</f>
        <v>0</v>
      </c>
      <c r="G65"/>
      <c r="H65" s="115"/>
      <c r="I65" s="113"/>
      <c r="J65" s="41"/>
      <c r="K65" s="42"/>
      <c r="L65" s="112"/>
      <c r="M65" s="113"/>
      <c r="N65" s="41"/>
      <c r="O65" s="42"/>
      <c r="P65" s="114"/>
      <c r="Q65" s="113"/>
      <c r="R65" s="43"/>
      <c r="S65" s="42"/>
      <c r="T65" s="114"/>
      <c r="U65" s="126"/>
      <c r="V65" s="41"/>
      <c r="W65" s="42"/>
      <c r="X65" s="112"/>
      <c r="Y65" s="113"/>
      <c r="Z65" s="43"/>
      <c r="AA65" s="42"/>
      <c r="AB65" s="112" t="s">
        <v>111</v>
      </c>
      <c r="AC65" s="113"/>
      <c r="AD65" s="44">
        <f>240+240+240</f>
        <v>720</v>
      </c>
      <c r="AE65" s="42"/>
      <c r="AF65" s="112"/>
      <c r="AG65" s="113"/>
      <c r="AH65" s="44"/>
      <c r="AI65" s="42"/>
      <c r="AJ65" s="112"/>
      <c r="AK65" s="113"/>
      <c r="AL65" s="44"/>
      <c r="AM65" s="42"/>
      <c r="AN65" s="112"/>
      <c r="AO65" s="113"/>
      <c r="AP65" s="44"/>
      <c r="AQ65" s="42"/>
      <c r="AR65" s="112"/>
      <c r="AS65" s="113"/>
      <c r="AT65" s="44"/>
    </row>
    <row r="66" spans="2:46" ht="15" customHeight="1">
      <c r="B66" s="110" t="str">
        <f>pedagoger!B58</f>
        <v>ELA</v>
      </c>
      <c r="C66" s="110" t="str">
        <f>pedagoger!C58</f>
        <v>IDH</v>
      </c>
      <c r="D66" s="110">
        <f>pedagoger!F58</f>
        <v>702</v>
      </c>
      <c r="E66" s="111">
        <f t="shared" si="1"/>
        <v>0</v>
      </c>
      <c r="F66" s="111">
        <f>pedagoger!K58</f>
        <v>2</v>
      </c>
      <c r="G66"/>
      <c r="H66" s="115"/>
      <c r="I66" s="113"/>
      <c r="J66" s="41"/>
      <c r="K66" s="42"/>
      <c r="L66" s="112"/>
      <c r="M66" s="113"/>
      <c r="N66" s="41"/>
      <c r="O66" s="42"/>
      <c r="P66" s="114"/>
      <c r="Q66" s="113"/>
      <c r="R66" s="43"/>
      <c r="S66" s="42"/>
      <c r="T66" s="114"/>
      <c r="U66" s="126"/>
      <c r="V66" s="41"/>
      <c r="W66" s="42"/>
      <c r="X66" s="112"/>
      <c r="Y66" s="113"/>
      <c r="Z66" s="43"/>
      <c r="AA66" s="42"/>
      <c r="AB66" s="112"/>
      <c r="AC66" s="113"/>
      <c r="AD66" s="44"/>
      <c r="AE66" s="42"/>
      <c r="AF66" s="112"/>
      <c r="AG66" s="113"/>
      <c r="AH66" s="44"/>
      <c r="AI66" s="42"/>
      <c r="AJ66" s="112"/>
      <c r="AK66" s="113"/>
      <c r="AL66" s="44"/>
      <c r="AM66" s="42"/>
      <c r="AN66" s="112"/>
      <c r="AO66" s="113"/>
      <c r="AP66" s="44"/>
      <c r="AQ66" s="42"/>
      <c r="AR66" s="112"/>
      <c r="AS66" s="113"/>
      <c r="AT66" s="44"/>
    </row>
    <row r="67" spans="2:46" ht="15" customHeight="1">
      <c r="B67" s="110" t="str">
        <f>pedagoger!B59</f>
        <v>EKO</v>
      </c>
      <c r="C67" s="110" t="str">
        <f>pedagoger!C59</f>
        <v>IDH</v>
      </c>
      <c r="D67" s="110">
        <f>pedagoger!F59</f>
        <v>1080</v>
      </c>
      <c r="E67" s="111">
        <f t="shared" si="1"/>
        <v>0</v>
      </c>
      <c r="F67" s="111">
        <f>pedagoger!K59</f>
        <v>0</v>
      </c>
      <c r="G67"/>
      <c r="H67" s="115"/>
      <c r="I67" s="113"/>
      <c r="J67" s="41"/>
      <c r="K67" s="42"/>
      <c r="L67" s="112"/>
      <c r="M67" s="113"/>
      <c r="N67" s="41"/>
      <c r="O67" s="42"/>
      <c r="P67" s="114"/>
      <c r="Q67" s="113"/>
      <c r="R67" s="43"/>
      <c r="S67" s="42"/>
      <c r="T67" s="114"/>
      <c r="U67" s="126"/>
      <c r="V67" s="41"/>
      <c r="W67" s="42"/>
      <c r="X67" s="112"/>
      <c r="Y67" s="113"/>
      <c r="Z67" s="43"/>
      <c r="AA67" s="42"/>
      <c r="AB67" s="112"/>
      <c r="AC67" s="113"/>
      <c r="AD67" s="44"/>
      <c r="AE67" s="42"/>
      <c r="AF67" s="112"/>
      <c r="AG67" s="113"/>
      <c r="AH67" s="44"/>
      <c r="AI67" s="42"/>
      <c r="AJ67" s="112"/>
      <c r="AK67" s="113"/>
      <c r="AL67" s="44"/>
      <c r="AM67" s="42"/>
      <c r="AN67" s="112"/>
      <c r="AO67" s="113"/>
      <c r="AP67" s="44"/>
      <c r="AQ67" s="42"/>
      <c r="AR67" s="112"/>
      <c r="AS67" s="113"/>
      <c r="AT67" s="44"/>
    </row>
    <row r="68" spans="2:46" ht="15" customHeight="1">
      <c r="B68" s="110" t="str">
        <f>pedagoger!B60</f>
        <v>¨JEB</v>
      </c>
      <c r="C68" s="110" t="str">
        <f>pedagoger!C60</f>
        <v>IDH</v>
      </c>
      <c r="D68" s="110">
        <f>pedagoger!F60</f>
        <v>1080</v>
      </c>
      <c r="E68" s="111">
        <f t="shared" si="1"/>
        <v>0</v>
      </c>
      <c r="F68" s="111">
        <f>pedagoger!K60</f>
        <v>0</v>
      </c>
      <c r="G68"/>
      <c r="H68" s="115"/>
      <c r="I68" s="113"/>
      <c r="J68" s="41"/>
      <c r="K68" s="42"/>
      <c r="L68" s="112"/>
      <c r="M68" s="113"/>
      <c r="N68" s="41"/>
      <c r="O68" s="42"/>
      <c r="P68" s="114"/>
      <c r="Q68" s="113"/>
      <c r="R68" s="43"/>
      <c r="S68" s="42"/>
      <c r="T68" s="114"/>
      <c r="U68" s="126"/>
      <c r="V68" s="41"/>
      <c r="W68" s="42"/>
      <c r="X68" s="112"/>
      <c r="Y68" s="113"/>
      <c r="Z68" s="43"/>
      <c r="AA68" s="42"/>
      <c r="AB68" s="112"/>
      <c r="AC68" s="113"/>
      <c r="AD68" s="44"/>
      <c r="AE68" s="42"/>
      <c r="AF68" s="112"/>
      <c r="AG68" s="113"/>
      <c r="AH68" s="44"/>
      <c r="AI68" s="42"/>
      <c r="AJ68" s="112"/>
      <c r="AK68" s="113"/>
      <c r="AL68" s="44"/>
      <c r="AM68" s="42"/>
      <c r="AN68" s="112"/>
      <c r="AO68" s="113"/>
      <c r="AP68" s="44"/>
      <c r="AQ68" s="42"/>
      <c r="AR68" s="112"/>
      <c r="AS68" s="113"/>
      <c r="AT68" s="44"/>
    </row>
    <row r="69" spans="2:46" ht="15" customHeight="1">
      <c r="B69" s="110" t="str">
        <f>pedagoger!B61</f>
        <v>KRK</v>
      </c>
      <c r="C69" s="110" t="str">
        <f>pedagoger!C61</f>
        <v>MU</v>
      </c>
      <c r="D69" s="110">
        <f>pedagoger!F61</f>
        <v>1080</v>
      </c>
      <c r="E69" s="111">
        <f t="shared" si="1"/>
        <v>180</v>
      </c>
      <c r="F69" s="111">
        <f>pedagoger!K61</f>
        <v>0</v>
      </c>
      <c r="G69"/>
      <c r="H69" s="115"/>
      <c r="I69" s="113"/>
      <c r="J69" s="41"/>
      <c r="K69" s="42"/>
      <c r="L69" s="112"/>
      <c r="M69" s="113"/>
      <c r="N69" s="41"/>
      <c r="O69" s="42"/>
      <c r="P69" s="114"/>
      <c r="Q69" s="113"/>
      <c r="R69" s="43"/>
      <c r="S69" s="42"/>
      <c r="T69" s="114"/>
      <c r="U69" s="126"/>
      <c r="V69" s="41"/>
      <c r="W69" s="42"/>
      <c r="X69" s="112"/>
      <c r="Y69" s="113"/>
      <c r="Z69" s="43"/>
      <c r="AA69" s="42"/>
      <c r="AB69" s="112"/>
      <c r="AC69" s="113"/>
      <c r="AD69" s="44"/>
      <c r="AE69" s="42"/>
      <c r="AF69" s="112"/>
      <c r="AG69" s="113"/>
      <c r="AH69" s="44"/>
      <c r="AI69" s="42"/>
      <c r="AJ69" s="112" t="s">
        <v>164</v>
      </c>
      <c r="AK69" s="113"/>
      <c r="AL69" s="44">
        <f>45+90+45</f>
        <v>180</v>
      </c>
      <c r="AM69" s="42"/>
      <c r="AN69" s="112"/>
      <c r="AO69" s="113"/>
      <c r="AP69" s="44"/>
      <c r="AQ69" s="42"/>
      <c r="AR69" s="112"/>
      <c r="AS69" s="113"/>
      <c r="AT69" s="44"/>
    </row>
    <row r="70" spans="2:46" ht="15" customHeight="1">
      <c r="B70" s="110" t="str">
        <f>pedagoger!B62</f>
        <v>LOR</v>
      </c>
      <c r="C70" s="110" t="str">
        <f>pedagoger!C62</f>
        <v>MU</v>
      </c>
      <c r="D70" s="110">
        <f>pedagoger!F62</f>
        <v>1080</v>
      </c>
      <c r="E70" s="111">
        <f t="shared" si="1"/>
        <v>225</v>
      </c>
      <c r="F70" s="111">
        <f>pedagoger!K62</f>
        <v>0</v>
      </c>
      <c r="G70"/>
      <c r="H70" s="115"/>
      <c r="I70" s="113"/>
      <c r="J70" s="41"/>
      <c r="K70" s="42"/>
      <c r="L70" s="112"/>
      <c r="M70" s="113"/>
      <c r="N70" s="41"/>
      <c r="O70" s="42"/>
      <c r="P70" s="114"/>
      <c r="Q70" s="113"/>
      <c r="R70" s="43"/>
      <c r="S70" s="42"/>
      <c r="T70" s="114"/>
      <c r="U70" s="126"/>
      <c r="V70" s="41"/>
      <c r="W70" s="42"/>
      <c r="X70" s="112"/>
      <c r="Y70" s="113"/>
      <c r="Z70" s="43"/>
      <c r="AA70" s="42"/>
      <c r="AB70" s="112"/>
      <c r="AC70" s="113"/>
      <c r="AD70" s="44"/>
      <c r="AE70" s="42"/>
      <c r="AF70" s="112"/>
      <c r="AG70" s="113"/>
      <c r="AH70" s="44"/>
      <c r="AI70" s="42"/>
      <c r="AJ70" s="112" t="s">
        <v>129</v>
      </c>
      <c r="AK70" s="113"/>
      <c r="AL70" s="44">
        <f>90+90+45</f>
        <v>225</v>
      </c>
      <c r="AM70" s="42"/>
      <c r="AN70" s="112"/>
      <c r="AO70" s="113"/>
      <c r="AP70" s="44"/>
      <c r="AQ70" s="42"/>
      <c r="AR70" s="112"/>
      <c r="AS70" s="113"/>
      <c r="AT70" s="44"/>
    </row>
    <row r="71" spans="2:46" ht="15" customHeight="1">
      <c r="B71" s="110" t="str">
        <f>pedagoger!B63</f>
        <v>LSA</v>
      </c>
      <c r="C71" s="110" t="str">
        <f>pedagoger!C63</f>
        <v>MU</v>
      </c>
      <c r="D71" s="110">
        <f>pedagoger!F63</f>
        <v>324</v>
      </c>
      <c r="E71" s="111">
        <f t="shared" si="1"/>
        <v>0</v>
      </c>
      <c r="F71" s="111">
        <f>pedagoger!K63</f>
        <v>9</v>
      </c>
      <c r="G71"/>
      <c r="H71" s="115"/>
      <c r="I71" s="113"/>
      <c r="J71" s="41"/>
      <c r="K71" s="42"/>
      <c r="L71" s="112"/>
      <c r="M71" s="113"/>
      <c r="N71" s="41"/>
      <c r="O71" s="42"/>
      <c r="P71" s="114"/>
      <c r="Q71" s="113"/>
      <c r="R71" s="43"/>
      <c r="S71" s="42"/>
      <c r="T71" s="114"/>
      <c r="U71" s="126"/>
      <c r="V71" s="41"/>
      <c r="W71" s="42"/>
      <c r="X71" s="112"/>
      <c r="Y71" s="113"/>
      <c r="Z71" s="43"/>
      <c r="AA71" s="42"/>
      <c r="AB71" s="112"/>
      <c r="AC71" s="113"/>
      <c r="AD71" s="44"/>
      <c r="AE71" s="42"/>
      <c r="AF71" s="112"/>
      <c r="AG71" s="113"/>
      <c r="AH71" s="44"/>
      <c r="AI71" s="42"/>
      <c r="AJ71" s="112"/>
      <c r="AK71" s="113"/>
      <c r="AL71" s="44"/>
      <c r="AM71" s="42"/>
      <c r="AN71" s="112"/>
      <c r="AO71" s="113"/>
      <c r="AP71" s="44"/>
      <c r="AQ71" s="42"/>
      <c r="AR71" s="112"/>
      <c r="AS71" s="113"/>
      <c r="AT71" s="44"/>
    </row>
    <row r="72" spans="2:46" ht="15" customHeight="1">
      <c r="B72" s="110" t="str">
        <f>pedagoger!B64</f>
        <v>MPE</v>
      </c>
      <c r="C72" s="110" t="str">
        <f>pedagoger!C64</f>
        <v>SL</v>
      </c>
      <c r="D72" s="110">
        <f>pedagoger!F64</f>
        <v>1080</v>
      </c>
      <c r="E72" s="111">
        <f t="shared" si="1"/>
        <v>85</v>
      </c>
      <c r="F72" s="111">
        <f>pedagoger!K64</f>
        <v>0</v>
      </c>
      <c r="G72"/>
      <c r="H72" s="115"/>
      <c r="I72" s="113"/>
      <c r="J72" s="41"/>
      <c r="K72" s="42"/>
      <c r="L72" s="112"/>
      <c r="M72" s="113"/>
      <c r="N72" s="41"/>
      <c r="O72" s="42"/>
      <c r="P72" s="114"/>
      <c r="Q72" s="113"/>
      <c r="R72" s="43"/>
      <c r="S72" s="42"/>
      <c r="T72" s="114"/>
      <c r="U72" s="126"/>
      <c r="V72" s="41"/>
      <c r="W72" s="42"/>
      <c r="X72" s="112"/>
      <c r="Y72" s="113"/>
      <c r="Z72" s="43"/>
      <c r="AA72" s="42"/>
      <c r="AB72" s="112"/>
      <c r="AC72" s="113"/>
      <c r="AD72" s="44"/>
      <c r="AE72" s="42"/>
      <c r="AF72" s="112"/>
      <c r="AG72" s="113"/>
      <c r="AH72" s="44"/>
      <c r="AI72" s="42"/>
      <c r="AJ72" s="112"/>
      <c r="AK72" s="113"/>
      <c r="AL72" s="44"/>
      <c r="AM72" s="42"/>
      <c r="AN72" s="112" t="s">
        <v>131</v>
      </c>
      <c r="AO72" s="113"/>
      <c r="AP72" s="44">
        <v>85</v>
      </c>
      <c r="AQ72" s="42"/>
      <c r="AR72" s="112"/>
      <c r="AS72" s="113"/>
      <c r="AT72" s="44"/>
    </row>
    <row r="73" spans="2:46" ht="15" customHeight="1">
      <c r="B73" s="110" t="str">
        <f>pedagoger!B65</f>
        <v>MTA</v>
      </c>
      <c r="C73" s="110" t="str">
        <f>pedagoger!C65</f>
        <v>SL</v>
      </c>
      <c r="D73" s="110">
        <f>pedagoger!F65</f>
        <v>1080</v>
      </c>
      <c r="E73" s="111">
        <f t="shared" si="1"/>
        <v>170</v>
      </c>
      <c r="F73" s="111">
        <f>pedagoger!K65</f>
        <v>0</v>
      </c>
      <c r="G73"/>
      <c r="H73" s="115"/>
      <c r="I73" s="113"/>
      <c r="J73" s="41"/>
      <c r="K73" s="42"/>
      <c r="L73" s="112"/>
      <c r="M73" s="113"/>
      <c r="N73" s="41"/>
      <c r="O73" s="42"/>
      <c r="P73" s="114"/>
      <c r="Q73" s="113"/>
      <c r="R73" s="43"/>
      <c r="S73" s="42"/>
      <c r="T73" s="114"/>
      <c r="U73" s="126"/>
      <c r="V73" s="41"/>
      <c r="W73" s="42"/>
      <c r="X73" s="112"/>
      <c r="Y73" s="113"/>
      <c r="Z73" s="43"/>
      <c r="AA73" s="42"/>
      <c r="AB73" s="112"/>
      <c r="AC73" s="113"/>
      <c r="AD73" s="44"/>
      <c r="AE73" s="42"/>
      <c r="AF73" s="112"/>
      <c r="AG73" s="113"/>
      <c r="AH73" s="44"/>
      <c r="AI73" s="42"/>
      <c r="AJ73" s="112"/>
      <c r="AK73" s="113"/>
      <c r="AL73" s="44"/>
      <c r="AM73" s="42"/>
      <c r="AN73" s="112" t="s">
        <v>130</v>
      </c>
      <c r="AO73" s="113"/>
      <c r="AP73" s="44">
        <v>170</v>
      </c>
      <c r="AQ73" s="42"/>
      <c r="AR73" s="112"/>
      <c r="AS73" s="113"/>
      <c r="AT73" s="44"/>
    </row>
    <row r="74" spans="2:46" ht="15" customHeight="1">
      <c r="B74" s="110" t="str">
        <f>pedagoger!B66</f>
        <v>NBA</v>
      </c>
      <c r="C74" s="110" t="str">
        <f>pedagoger!C66</f>
        <v>SL</v>
      </c>
      <c r="D74" s="110">
        <f>pedagoger!F66</f>
        <v>648</v>
      </c>
      <c r="E74" s="111">
        <f t="shared" si="1"/>
        <v>0</v>
      </c>
      <c r="F74" s="111">
        <f>pedagoger!K66</f>
        <v>8</v>
      </c>
      <c r="G74"/>
      <c r="H74" s="115"/>
      <c r="I74" s="113"/>
      <c r="J74" s="41"/>
      <c r="K74" s="42"/>
      <c r="L74" s="112"/>
      <c r="M74" s="113"/>
      <c r="N74" s="41"/>
      <c r="O74" s="42"/>
      <c r="P74" s="114"/>
      <c r="Q74" s="113"/>
      <c r="R74" s="43"/>
      <c r="S74" s="42"/>
      <c r="T74" s="114"/>
      <c r="U74" s="126"/>
      <c r="V74" s="41"/>
      <c r="W74" s="42"/>
      <c r="X74" s="112"/>
      <c r="Y74" s="113"/>
      <c r="Z74" s="43"/>
      <c r="AA74" s="42"/>
      <c r="AB74" s="112"/>
      <c r="AC74" s="113"/>
      <c r="AD74" s="44"/>
      <c r="AE74" s="42"/>
      <c r="AF74" s="112"/>
      <c r="AG74" s="113"/>
      <c r="AH74" s="44"/>
      <c r="AI74" s="42"/>
      <c r="AJ74" s="112"/>
      <c r="AK74" s="113"/>
      <c r="AL74" s="44"/>
      <c r="AM74" s="42"/>
      <c r="AN74" s="112"/>
      <c r="AO74" s="113"/>
      <c r="AP74" s="44"/>
      <c r="AQ74" s="42"/>
      <c r="AR74" s="112"/>
      <c r="AS74" s="113"/>
      <c r="AT74" s="44"/>
    </row>
    <row r="75" spans="2:46" ht="15" customHeight="1">
      <c r="B75" s="110" t="str">
        <f>pedagoger!B67</f>
        <v>OKU</v>
      </c>
      <c r="C75" s="110" t="str">
        <f>pedagoger!C67</f>
        <v>SL</v>
      </c>
      <c r="D75" s="110">
        <f>pedagoger!F67</f>
        <v>864</v>
      </c>
      <c r="E75" s="111">
        <f t="shared" si="1"/>
        <v>0</v>
      </c>
      <c r="F75" s="111">
        <f>pedagoger!K67</f>
        <v>64</v>
      </c>
      <c r="G75"/>
      <c r="H75" s="115"/>
      <c r="I75" s="113"/>
      <c r="J75" s="41"/>
      <c r="K75" s="42"/>
      <c r="L75" s="112"/>
      <c r="M75" s="113"/>
      <c r="N75" s="41"/>
      <c r="O75" s="42"/>
      <c r="P75" s="114"/>
      <c r="Q75" s="113"/>
      <c r="R75" s="43"/>
      <c r="S75" s="42"/>
      <c r="T75" s="114"/>
      <c r="U75" s="126"/>
      <c r="V75" s="41"/>
      <c r="W75" s="42"/>
      <c r="X75" s="112"/>
      <c r="Y75" s="113"/>
      <c r="Z75" s="43"/>
      <c r="AA75" s="42"/>
      <c r="AB75" s="112"/>
      <c r="AC75" s="113"/>
      <c r="AD75" s="44"/>
      <c r="AE75" s="42"/>
      <c r="AF75" s="112"/>
      <c r="AG75" s="113"/>
      <c r="AH75" s="44"/>
      <c r="AI75" s="42"/>
      <c r="AJ75" s="112"/>
      <c r="AK75" s="113"/>
      <c r="AL75" s="44"/>
      <c r="AM75" s="42"/>
      <c r="AN75" s="112"/>
      <c r="AO75" s="113"/>
      <c r="AP75" s="44"/>
      <c r="AQ75" s="42"/>
      <c r="AR75" s="112"/>
      <c r="AS75" s="113"/>
      <c r="AT75" s="44"/>
    </row>
    <row r="76" spans="2:46" ht="15" customHeight="1">
      <c r="B76" s="110" t="str">
        <f>pedagoger!B68</f>
        <v>RKO</v>
      </c>
      <c r="C76" s="110" t="str">
        <f>pedagoger!C68</f>
        <v>SL</v>
      </c>
      <c r="D76" s="110">
        <f>pedagoger!F68</f>
        <v>1080</v>
      </c>
      <c r="E76" s="111">
        <f t="shared" si="1"/>
        <v>255</v>
      </c>
      <c r="F76" s="111">
        <f>pedagoger!K68</f>
        <v>85</v>
      </c>
      <c r="G76"/>
      <c r="H76" s="115"/>
      <c r="I76" s="113"/>
      <c r="J76" s="41"/>
      <c r="K76" s="42"/>
      <c r="L76" s="112"/>
      <c r="M76" s="113"/>
      <c r="N76" s="41"/>
      <c r="O76" s="42"/>
      <c r="P76" s="114"/>
      <c r="Q76" s="113"/>
      <c r="R76" s="43"/>
      <c r="S76" s="42"/>
      <c r="T76" s="114"/>
      <c r="U76" s="126"/>
      <c r="V76" s="41"/>
      <c r="W76" s="42"/>
      <c r="X76" s="112"/>
      <c r="Y76" s="113"/>
      <c r="Z76" s="43"/>
      <c r="AA76" s="42"/>
      <c r="AB76" s="112"/>
      <c r="AC76" s="113"/>
      <c r="AD76" s="44"/>
      <c r="AE76" s="42"/>
      <c r="AF76" s="112"/>
      <c r="AG76" s="113"/>
      <c r="AH76" s="44"/>
      <c r="AI76" s="42"/>
      <c r="AJ76" s="112"/>
      <c r="AK76" s="113"/>
      <c r="AL76" s="44"/>
      <c r="AM76" s="42"/>
      <c r="AN76" s="112" t="s">
        <v>57</v>
      </c>
      <c r="AO76" s="113"/>
      <c r="AP76" s="44">
        <v>255</v>
      </c>
      <c r="AQ76" s="42"/>
      <c r="AR76" s="112"/>
      <c r="AS76" s="113"/>
      <c r="AT76" s="44"/>
    </row>
    <row r="77" spans="2:46" ht="15" hidden="1" customHeight="1">
      <c r="B77" s="110" t="str">
        <f>pedagoger!B69</f>
        <v>RDI</v>
      </c>
      <c r="C77" s="110" t="str">
        <f>pedagoger!C69</f>
        <v>BD</v>
      </c>
      <c r="D77" s="110">
        <f>pedagoger!F69</f>
        <v>1080</v>
      </c>
      <c r="E77" s="111">
        <f t="shared" si="1"/>
        <v>0</v>
      </c>
      <c r="F77" s="111">
        <f>pedagoger!K69</f>
        <v>0</v>
      </c>
      <c r="G77"/>
      <c r="H77" s="115"/>
      <c r="I77" s="113"/>
      <c r="J77" s="41"/>
      <c r="K77" s="42"/>
      <c r="L77" s="112"/>
      <c r="M77" s="113"/>
      <c r="N77" s="41"/>
      <c r="O77" s="42"/>
      <c r="P77" s="114"/>
      <c r="Q77" s="113"/>
      <c r="R77" s="43"/>
      <c r="S77" s="42"/>
      <c r="T77" s="114"/>
      <c r="U77" s="126"/>
      <c r="V77" s="41"/>
      <c r="W77" s="42"/>
      <c r="X77" s="112"/>
      <c r="Y77" s="113"/>
      <c r="Z77" s="43"/>
      <c r="AA77" s="42"/>
      <c r="AB77" s="112"/>
      <c r="AC77" s="113"/>
      <c r="AD77" s="44"/>
      <c r="AE77" s="42"/>
      <c r="AF77" s="112"/>
      <c r="AG77" s="113"/>
      <c r="AH77" s="44"/>
      <c r="AI77" s="42"/>
      <c r="AJ77" s="112"/>
      <c r="AK77" s="113"/>
      <c r="AL77" s="44"/>
      <c r="AM77" s="42"/>
      <c r="AN77" s="112"/>
      <c r="AO77" s="113"/>
      <c r="AP77" s="44"/>
      <c r="AQ77" s="42"/>
      <c r="AR77" s="112"/>
      <c r="AS77" s="113"/>
      <c r="AT77" s="44"/>
    </row>
    <row r="78" spans="2:46" ht="15" hidden="1" customHeight="1">
      <c r="B78" s="110" t="str">
        <f>pedagoger!B70</f>
        <v>SVS</v>
      </c>
      <c r="C78" s="110" t="str">
        <f>pedagoger!C70</f>
        <v>BD</v>
      </c>
      <c r="D78" s="110">
        <f>pedagoger!F70</f>
        <v>1080</v>
      </c>
      <c r="E78" s="111">
        <f t="shared" si="1"/>
        <v>0</v>
      </c>
      <c r="F78" s="111">
        <f>pedagoger!K70</f>
        <v>0</v>
      </c>
      <c r="G78"/>
      <c r="H78" s="115"/>
      <c r="I78" s="113"/>
      <c r="J78" s="41"/>
      <c r="K78" s="42"/>
      <c r="L78" s="112"/>
      <c r="M78" s="113"/>
      <c r="N78" s="41"/>
      <c r="O78" s="42"/>
      <c r="P78" s="114"/>
      <c r="Q78" s="113"/>
      <c r="R78" s="43"/>
      <c r="S78" s="42"/>
      <c r="T78" s="114"/>
      <c r="U78" s="126"/>
      <c r="V78" s="41"/>
      <c r="W78" s="42"/>
      <c r="X78" s="112"/>
      <c r="Y78" s="113"/>
      <c r="Z78" s="43"/>
      <c r="AA78" s="42"/>
      <c r="AB78" s="112"/>
      <c r="AC78" s="113"/>
      <c r="AD78" s="44"/>
      <c r="AE78" s="42"/>
      <c r="AF78" s="112"/>
      <c r="AG78" s="113"/>
      <c r="AH78" s="44"/>
      <c r="AI78" s="42"/>
      <c r="AJ78" s="112"/>
      <c r="AK78" s="113"/>
      <c r="AL78" s="44"/>
      <c r="AM78" s="42"/>
      <c r="AN78" s="112"/>
      <c r="AO78" s="113"/>
      <c r="AP78" s="44"/>
      <c r="AQ78" s="42"/>
      <c r="AR78" s="112"/>
      <c r="AS78" s="113"/>
      <c r="AT78" s="44"/>
    </row>
    <row r="79" spans="2:46" ht="15" hidden="1" customHeight="1">
      <c r="B79" s="110" t="str">
        <f>pedagoger!B71</f>
        <v>VTI</v>
      </c>
      <c r="C79" s="110" t="str">
        <f>pedagoger!C71</f>
        <v>HKK</v>
      </c>
      <c r="D79" s="110">
        <f>pedagoger!F71</f>
        <v>1080</v>
      </c>
      <c r="E79" s="111">
        <f t="shared" si="1"/>
        <v>0</v>
      </c>
      <c r="F79" s="111">
        <f>pedagoger!K71</f>
        <v>0</v>
      </c>
      <c r="G79"/>
      <c r="H79" s="115"/>
      <c r="I79" s="113"/>
      <c r="J79" s="41"/>
      <c r="K79" s="42"/>
      <c r="L79" s="112"/>
      <c r="M79" s="113"/>
      <c r="N79" s="41"/>
      <c r="O79" s="42"/>
      <c r="P79" s="114"/>
      <c r="Q79" s="113"/>
      <c r="R79" s="43"/>
      <c r="S79" s="42"/>
      <c r="T79" s="114"/>
      <c r="U79" s="126"/>
      <c r="V79" s="41"/>
      <c r="W79" s="42"/>
      <c r="X79" s="112"/>
      <c r="Y79" s="113"/>
      <c r="Z79" s="43"/>
      <c r="AA79" s="42"/>
      <c r="AB79" s="112"/>
      <c r="AC79" s="113"/>
      <c r="AD79" s="44"/>
      <c r="AE79" s="42"/>
      <c r="AF79" s="112"/>
      <c r="AG79" s="113"/>
      <c r="AH79" s="44"/>
      <c r="AI79" s="42"/>
      <c r="AJ79" s="112"/>
      <c r="AK79" s="113"/>
      <c r="AL79" s="44"/>
      <c r="AM79" s="42"/>
      <c r="AN79" s="112"/>
      <c r="AO79" s="113"/>
      <c r="AP79" s="44"/>
      <c r="AQ79" s="42"/>
      <c r="AR79" s="112"/>
      <c r="AS79" s="113"/>
      <c r="AT79" s="44"/>
    </row>
    <row r="80" spans="2:46" ht="15" hidden="1" customHeight="1">
      <c r="B80" s="110" t="str">
        <f>pedagoger!B72</f>
        <v>YSA</v>
      </c>
      <c r="C80" s="110" t="str">
        <f>pedagoger!C72</f>
        <v xml:space="preserve">SP </v>
      </c>
      <c r="D80" s="110">
        <f>pedagoger!F72</f>
        <v>237.6</v>
      </c>
      <c r="E80" s="111">
        <f t="shared" si="1"/>
        <v>0</v>
      </c>
      <c r="F80" s="111">
        <f>pedagoger!K72</f>
        <v>2.5999999999999943</v>
      </c>
      <c r="G80"/>
      <c r="H80" s="115"/>
      <c r="I80" s="113"/>
      <c r="J80" s="41"/>
      <c r="K80" s="42"/>
      <c r="L80" s="112"/>
      <c r="M80" s="113"/>
      <c r="N80" s="41"/>
      <c r="O80" s="42"/>
      <c r="P80" s="114"/>
      <c r="Q80" s="113"/>
      <c r="R80" s="43"/>
      <c r="S80" s="42"/>
      <c r="T80" s="114"/>
      <c r="U80" s="126"/>
      <c r="V80" s="41"/>
      <c r="W80" s="42"/>
      <c r="X80" s="112"/>
      <c r="Y80" s="113"/>
      <c r="Z80" s="43"/>
      <c r="AA80" s="42"/>
      <c r="AB80" s="112"/>
      <c r="AC80" s="113"/>
      <c r="AD80" s="44"/>
      <c r="AE80" s="42"/>
      <c r="AF80" s="112"/>
      <c r="AG80" s="113"/>
      <c r="AH80" s="44"/>
      <c r="AI80" s="42"/>
      <c r="AJ80" s="112"/>
      <c r="AK80" s="113"/>
      <c r="AL80" s="44"/>
      <c r="AM80" s="42"/>
      <c r="AN80" s="112"/>
      <c r="AO80" s="113"/>
      <c r="AP80" s="44"/>
      <c r="AQ80" s="42"/>
      <c r="AR80" s="112"/>
      <c r="AS80" s="113"/>
      <c r="AT80" s="44"/>
    </row>
  </sheetData>
  <sheetProtection selectLockedCells="1" autoFilter="0"/>
  <autoFilter ref="B10:C80" xr:uid="{00000000-0009-0000-0000-000001000000}">
    <filterColumn colId="1">
      <filters>
        <filter val="IDH"/>
        <filter val="L1"/>
        <filter val="L2"/>
        <filter val="L3"/>
        <filter val="MU"/>
        <filter val="SL"/>
      </filters>
    </filterColumn>
  </autoFilter>
  <mergeCells count="720">
    <mergeCell ref="AR79:AS79"/>
    <mergeCell ref="H80:I80"/>
    <mergeCell ref="L80:M80"/>
    <mergeCell ref="P80:Q80"/>
    <mergeCell ref="T80:U80"/>
    <mergeCell ref="X80:Y80"/>
    <mergeCell ref="AB80:AC80"/>
    <mergeCell ref="AF80:AG80"/>
    <mergeCell ref="AJ80:AK80"/>
    <mergeCell ref="AN80:AO80"/>
    <mergeCell ref="AR80:AS80"/>
    <mergeCell ref="H79:I79"/>
    <mergeCell ref="L79:M79"/>
    <mergeCell ref="P79:Q79"/>
    <mergeCell ref="T79:U79"/>
    <mergeCell ref="X79:Y79"/>
    <mergeCell ref="AB79:AC79"/>
    <mergeCell ref="AF79:AG79"/>
    <mergeCell ref="AJ79:AK79"/>
    <mergeCell ref="AN79:AO79"/>
    <mergeCell ref="AR77:AS77"/>
    <mergeCell ref="H78:I78"/>
    <mergeCell ref="L78:M78"/>
    <mergeCell ref="P78:Q78"/>
    <mergeCell ref="T78:U78"/>
    <mergeCell ref="X78:Y78"/>
    <mergeCell ref="AB78:AC78"/>
    <mergeCell ref="AF78:AG78"/>
    <mergeCell ref="AJ78:AK78"/>
    <mergeCell ref="AN78:AO78"/>
    <mergeCell ref="AR78:AS78"/>
    <mergeCell ref="H77:I77"/>
    <mergeCell ref="L77:M77"/>
    <mergeCell ref="P77:Q77"/>
    <mergeCell ref="T77:U77"/>
    <mergeCell ref="X77:Y77"/>
    <mergeCell ref="AB77:AC77"/>
    <mergeCell ref="AF77:AG77"/>
    <mergeCell ref="AJ77:AK77"/>
    <mergeCell ref="AN77:AO77"/>
    <mergeCell ref="AR75:AS75"/>
    <mergeCell ref="H76:I76"/>
    <mergeCell ref="L76:M76"/>
    <mergeCell ref="P76:Q76"/>
    <mergeCell ref="T76:U76"/>
    <mergeCell ref="X76:Y76"/>
    <mergeCell ref="AB76:AC76"/>
    <mergeCell ref="AF76:AG76"/>
    <mergeCell ref="AJ76:AK76"/>
    <mergeCell ref="AN76:AO76"/>
    <mergeCell ref="AR76:AS76"/>
    <mergeCell ref="H75:I75"/>
    <mergeCell ref="L75:M75"/>
    <mergeCell ref="P75:Q75"/>
    <mergeCell ref="T75:U75"/>
    <mergeCell ref="X75:Y75"/>
    <mergeCell ref="AB75:AC75"/>
    <mergeCell ref="AF75:AG75"/>
    <mergeCell ref="AJ75:AK75"/>
    <mergeCell ref="AN75:AO75"/>
    <mergeCell ref="AR73:AS73"/>
    <mergeCell ref="H74:I74"/>
    <mergeCell ref="L74:M74"/>
    <mergeCell ref="P74:Q74"/>
    <mergeCell ref="T74:U74"/>
    <mergeCell ref="X74:Y74"/>
    <mergeCell ref="AB74:AC74"/>
    <mergeCell ref="AF74:AG74"/>
    <mergeCell ref="AJ74:AK74"/>
    <mergeCell ref="AN74:AO74"/>
    <mergeCell ref="AR74:AS74"/>
    <mergeCell ref="H73:I73"/>
    <mergeCell ref="L73:M73"/>
    <mergeCell ref="P73:Q73"/>
    <mergeCell ref="T73:U73"/>
    <mergeCell ref="X73:Y73"/>
    <mergeCell ref="AB73:AC73"/>
    <mergeCell ref="AF73:AG73"/>
    <mergeCell ref="AJ73:AK73"/>
    <mergeCell ref="AN73:AO73"/>
    <mergeCell ref="AR71:AS71"/>
    <mergeCell ref="H72:I72"/>
    <mergeCell ref="L72:M72"/>
    <mergeCell ref="P72:Q72"/>
    <mergeCell ref="T72:U72"/>
    <mergeCell ref="X72:Y72"/>
    <mergeCell ref="AB72:AC72"/>
    <mergeCell ref="AF72:AG72"/>
    <mergeCell ref="AJ72:AK72"/>
    <mergeCell ref="AN72:AO72"/>
    <mergeCell ref="AR72:AS72"/>
    <mergeCell ref="H71:I71"/>
    <mergeCell ref="L71:M71"/>
    <mergeCell ref="P71:Q71"/>
    <mergeCell ref="T71:U71"/>
    <mergeCell ref="X71:Y71"/>
    <mergeCell ref="AB71:AC71"/>
    <mergeCell ref="AF71:AG71"/>
    <mergeCell ref="AJ71:AK71"/>
    <mergeCell ref="AN71:AO71"/>
    <mergeCell ref="AR69:AS69"/>
    <mergeCell ref="H70:I70"/>
    <mergeCell ref="L70:M70"/>
    <mergeCell ref="P70:Q70"/>
    <mergeCell ref="T70:U70"/>
    <mergeCell ref="X70:Y70"/>
    <mergeCell ref="AB70:AC70"/>
    <mergeCell ref="AF70:AG70"/>
    <mergeCell ref="AJ70:AK70"/>
    <mergeCell ref="AN70:AO70"/>
    <mergeCell ref="AR70:AS70"/>
    <mergeCell ref="H69:I69"/>
    <mergeCell ref="L69:M69"/>
    <mergeCell ref="P69:Q69"/>
    <mergeCell ref="T69:U69"/>
    <mergeCell ref="X69:Y69"/>
    <mergeCell ref="AB69:AC69"/>
    <mergeCell ref="AF69:AG69"/>
    <mergeCell ref="AJ69:AK69"/>
    <mergeCell ref="AN69:AO69"/>
    <mergeCell ref="AR67:AS67"/>
    <mergeCell ref="H68:I68"/>
    <mergeCell ref="L68:M68"/>
    <mergeCell ref="P68:Q68"/>
    <mergeCell ref="T68:U68"/>
    <mergeCell ref="X68:Y68"/>
    <mergeCell ref="AB68:AC68"/>
    <mergeCell ref="AF68:AG68"/>
    <mergeCell ref="AJ68:AK68"/>
    <mergeCell ref="AN68:AO68"/>
    <mergeCell ref="AR68:AS68"/>
    <mergeCell ref="H67:I67"/>
    <mergeCell ref="L67:M67"/>
    <mergeCell ref="P67:Q67"/>
    <mergeCell ref="T67:U67"/>
    <mergeCell ref="X67:Y67"/>
    <mergeCell ref="AB67:AC67"/>
    <mergeCell ref="AF67:AG67"/>
    <mergeCell ref="AJ67:AK67"/>
    <mergeCell ref="AN67:AO67"/>
    <mergeCell ref="AR65:AS65"/>
    <mergeCell ref="H66:I66"/>
    <mergeCell ref="L66:M66"/>
    <mergeCell ref="P66:Q66"/>
    <mergeCell ref="T66:U66"/>
    <mergeCell ref="X66:Y66"/>
    <mergeCell ref="AB66:AC66"/>
    <mergeCell ref="AF66:AG66"/>
    <mergeCell ref="AJ66:AK66"/>
    <mergeCell ref="AN66:AO66"/>
    <mergeCell ref="AR66:AS66"/>
    <mergeCell ref="H65:I65"/>
    <mergeCell ref="L65:M65"/>
    <mergeCell ref="P65:Q65"/>
    <mergeCell ref="T65:U65"/>
    <mergeCell ref="X65:Y65"/>
    <mergeCell ref="AB65:AC65"/>
    <mergeCell ref="AF65:AG65"/>
    <mergeCell ref="AJ65:AK65"/>
    <mergeCell ref="AN65:AO65"/>
    <mergeCell ref="AR63:AS63"/>
    <mergeCell ref="H64:I64"/>
    <mergeCell ref="L64:M64"/>
    <mergeCell ref="P64:Q64"/>
    <mergeCell ref="T64:U64"/>
    <mergeCell ref="X64:Y64"/>
    <mergeCell ref="AB64:AC64"/>
    <mergeCell ref="AF64:AG64"/>
    <mergeCell ref="AJ64:AK64"/>
    <mergeCell ref="AN64:AO64"/>
    <mergeCell ref="AR64:AS64"/>
    <mergeCell ref="H63:I63"/>
    <mergeCell ref="L63:M63"/>
    <mergeCell ref="P63:Q63"/>
    <mergeCell ref="T63:U63"/>
    <mergeCell ref="X63:Y63"/>
    <mergeCell ref="AB63:AC63"/>
    <mergeCell ref="AF63:AG63"/>
    <mergeCell ref="AJ63:AK63"/>
    <mergeCell ref="AN63:AO63"/>
    <mergeCell ref="AR61:AS61"/>
    <mergeCell ref="H62:I62"/>
    <mergeCell ref="L62:M62"/>
    <mergeCell ref="P62:Q62"/>
    <mergeCell ref="T62:U62"/>
    <mergeCell ref="X62:Y62"/>
    <mergeCell ref="AB62:AC62"/>
    <mergeCell ref="AF62:AG62"/>
    <mergeCell ref="AJ62:AK62"/>
    <mergeCell ref="AN62:AO62"/>
    <mergeCell ref="AR62:AS62"/>
    <mergeCell ref="H61:I61"/>
    <mergeCell ref="L61:M61"/>
    <mergeCell ref="P61:Q61"/>
    <mergeCell ref="T61:U61"/>
    <mergeCell ref="X61:Y61"/>
    <mergeCell ref="AB61:AC61"/>
    <mergeCell ref="AF61:AG61"/>
    <mergeCell ref="AJ61:AK61"/>
    <mergeCell ref="AN61:AO61"/>
    <mergeCell ref="AR59:AS59"/>
    <mergeCell ref="H60:I60"/>
    <mergeCell ref="L60:M60"/>
    <mergeCell ref="P60:Q60"/>
    <mergeCell ref="T60:U60"/>
    <mergeCell ref="X60:Y60"/>
    <mergeCell ref="AB60:AC60"/>
    <mergeCell ref="AF60:AG60"/>
    <mergeCell ref="AJ60:AK60"/>
    <mergeCell ref="AN60:AO60"/>
    <mergeCell ref="AR60:AS60"/>
    <mergeCell ref="H59:I59"/>
    <mergeCell ref="L59:M59"/>
    <mergeCell ref="P59:Q59"/>
    <mergeCell ref="T59:U59"/>
    <mergeCell ref="X59:Y59"/>
    <mergeCell ref="AB59:AC59"/>
    <mergeCell ref="AF59:AG59"/>
    <mergeCell ref="AJ59:AK59"/>
    <mergeCell ref="AN59:AO59"/>
    <mergeCell ref="AR57:AS57"/>
    <mergeCell ref="H58:I58"/>
    <mergeCell ref="L58:M58"/>
    <mergeCell ref="P58:Q58"/>
    <mergeCell ref="T58:U58"/>
    <mergeCell ref="X58:Y58"/>
    <mergeCell ref="AB58:AC58"/>
    <mergeCell ref="AF58:AG58"/>
    <mergeCell ref="AJ58:AK58"/>
    <mergeCell ref="AN58:AO58"/>
    <mergeCell ref="AR58:AS58"/>
    <mergeCell ref="H57:I57"/>
    <mergeCell ref="L57:M57"/>
    <mergeCell ref="P57:Q57"/>
    <mergeCell ref="T57:U57"/>
    <mergeCell ref="X57:Y57"/>
    <mergeCell ref="AB57:AC57"/>
    <mergeCell ref="AF57:AG57"/>
    <mergeCell ref="AJ57:AK57"/>
    <mergeCell ref="AN57:AO57"/>
    <mergeCell ref="AR55:AS55"/>
    <mergeCell ref="H56:I56"/>
    <mergeCell ref="L56:M56"/>
    <mergeCell ref="P56:Q56"/>
    <mergeCell ref="T56:U56"/>
    <mergeCell ref="X56:Y56"/>
    <mergeCell ref="AB56:AC56"/>
    <mergeCell ref="AF56:AG56"/>
    <mergeCell ref="AJ56:AK56"/>
    <mergeCell ref="AN56:AO56"/>
    <mergeCell ref="AR56:AS56"/>
    <mergeCell ref="H55:I55"/>
    <mergeCell ref="L55:M55"/>
    <mergeCell ref="P55:Q55"/>
    <mergeCell ref="T55:U55"/>
    <mergeCell ref="X55:Y55"/>
    <mergeCell ref="AB55:AC55"/>
    <mergeCell ref="AF55:AG55"/>
    <mergeCell ref="AJ55:AK55"/>
    <mergeCell ref="AN55:AO55"/>
    <mergeCell ref="AR53:AS53"/>
    <mergeCell ref="H54:I54"/>
    <mergeCell ref="L54:M54"/>
    <mergeCell ref="P54:Q54"/>
    <mergeCell ref="T54:U54"/>
    <mergeCell ref="X54:Y54"/>
    <mergeCell ref="AB54:AC54"/>
    <mergeCell ref="AF54:AG54"/>
    <mergeCell ref="AJ54:AK54"/>
    <mergeCell ref="AN54:AO54"/>
    <mergeCell ref="AR54:AS54"/>
    <mergeCell ref="H53:I53"/>
    <mergeCell ref="L53:M53"/>
    <mergeCell ref="P53:Q53"/>
    <mergeCell ref="T53:U53"/>
    <mergeCell ref="X53:Y53"/>
    <mergeCell ref="AB53:AC53"/>
    <mergeCell ref="AF53:AG53"/>
    <mergeCell ref="AJ53:AK53"/>
    <mergeCell ref="AN53:AO53"/>
    <mergeCell ref="AR51:AS51"/>
    <mergeCell ref="H52:I52"/>
    <mergeCell ref="L52:M52"/>
    <mergeCell ref="P52:Q52"/>
    <mergeCell ref="T52:U52"/>
    <mergeCell ref="X52:Y52"/>
    <mergeCell ref="AB52:AC52"/>
    <mergeCell ref="AF52:AG52"/>
    <mergeCell ref="AJ52:AK52"/>
    <mergeCell ref="AN52:AO52"/>
    <mergeCell ref="AR52:AS52"/>
    <mergeCell ref="H51:I51"/>
    <mergeCell ref="L51:M51"/>
    <mergeCell ref="P51:Q51"/>
    <mergeCell ref="T51:U51"/>
    <mergeCell ref="X51:Y51"/>
    <mergeCell ref="AB51:AC51"/>
    <mergeCell ref="AF51:AG51"/>
    <mergeCell ref="AJ51:AK51"/>
    <mergeCell ref="AN51:AO51"/>
    <mergeCell ref="AR49:AS49"/>
    <mergeCell ref="H50:I50"/>
    <mergeCell ref="L50:M50"/>
    <mergeCell ref="P50:Q50"/>
    <mergeCell ref="T50:U50"/>
    <mergeCell ref="X50:Y50"/>
    <mergeCell ref="AB50:AC50"/>
    <mergeCell ref="AF50:AG50"/>
    <mergeCell ref="AJ50:AK50"/>
    <mergeCell ref="AN50:AO50"/>
    <mergeCell ref="AR50:AS50"/>
    <mergeCell ref="H49:I49"/>
    <mergeCell ref="L49:M49"/>
    <mergeCell ref="P49:Q49"/>
    <mergeCell ref="T49:U49"/>
    <mergeCell ref="X49:Y49"/>
    <mergeCell ref="AB49:AC49"/>
    <mergeCell ref="AF49:AG49"/>
    <mergeCell ref="AJ49:AK49"/>
    <mergeCell ref="AN49:AO49"/>
    <mergeCell ref="AR47:AS47"/>
    <mergeCell ref="H48:I48"/>
    <mergeCell ref="L48:M48"/>
    <mergeCell ref="P48:Q48"/>
    <mergeCell ref="T48:U48"/>
    <mergeCell ref="X48:Y48"/>
    <mergeCell ref="AB48:AC48"/>
    <mergeCell ref="AF48:AG48"/>
    <mergeCell ref="AJ48:AK48"/>
    <mergeCell ref="AN48:AO48"/>
    <mergeCell ref="AR48:AS48"/>
    <mergeCell ref="H47:I47"/>
    <mergeCell ref="L47:M47"/>
    <mergeCell ref="P47:Q47"/>
    <mergeCell ref="T47:U47"/>
    <mergeCell ref="X47:Y47"/>
    <mergeCell ref="AB47:AC47"/>
    <mergeCell ref="AF47:AG47"/>
    <mergeCell ref="AJ47:AK47"/>
    <mergeCell ref="AN47:AO47"/>
    <mergeCell ref="AR45:AS45"/>
    <mergeCell ref="H46:I46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AR46:AS46"/>
    <mergeCell ref="H45:I45"/>
    <mergeCell ref="L45:M45"/>
    <mergeCell ref="P45:Q45"/>
    <mergeCell ref="T45:U45"/>
    <mergeCell ref="X45:Y45"/>
    <mergeCell ref="AB45:AC45"/>
    <mergeCell ref="AF45:AG45"/>
    <mergeCell ref="AJ45:AK45"/>
    <mergeCell ref="AN45:AO45"/>
    <mergeCell ref="AR43:AS43"/>
    <mergeCell ref="H44:I44"/>
    <mergeCell ref="L44:M44"/>
    <mergeCell ref="P44:Q44"/>
    <mergeCell ref="T44:U44"/>
    <mergeCell ref="X44:Y44"/>
    <mergeCell ref="AB44:AC44"/>
    <mergeCell ref="AF44:AG44"/>
    <mergeCell ref="AJ44:AK44"/>
    <mergeCell ref="AN44:AO44"/>
    <mergeCell ref="AR44:AS44"/>
    <mergeCell ref="H43:I43"/>
    <mergeCell ref="L43:M43"/>
    <mergeCell ref="P43:Q43"/>
    <mergeCell ref="T43:U43"/>
    <mergeCell ref="X43:Y43"/>
    <mergeCell ref="AB43:AC43"/>
    <mergeCell ref="AF43:AG43"/>
    <mergeCell ref="AJ43:AK43"/>
    <mergeCell ref="AN43:AO43"/>
    <mergeCell ref="AR41:AS41"/>
    <mergeCell ref="H42:I42"/>
    <mergeCell ref="L42:M42"/>
    <mergeCell ref="P42:Q42"/>
    <mergeCell ref="T42:U42"/>
    <mergeCell ref="X42:Y42"/>
    <mergeCell ref="AB42:AC42"/>
    <mergeCell ref="AF42:AG42"/>
    <mergeCell ref="AJ42:AK42"/>
    <mergeCell ref="AN42:AO42"/>
    <mergeCell ref="AR42:AS42"/>
    <mergeCell ref="H41:I41"/>
    <mergeCell ref="L41:M41"/>
    <mergeCell ref="P41:Q41"/>
    <mergeCell ref="T41:U41"/>
    <mergeCell ref="X41:Y41"/>
    <mergeCell ref="AB41:AC41"/>
    <mergeCell ref="AF41:AG41"/>
    <mergeCell ref="AJ41:AK41"/>
    <mergeCell ref="AN41:AO41"/>
    <mergeCell ref="AR39:AS39"/>
    <mergeCell ref="H40:I40"/>
    <mergeCell ref="L40:M40"/>
    <mergeCell ref="P40:Q40"/>
    <mergeCell ref="T40:U40"/>
    <mergeCell ref="X40:Y40"/>
    <mergeCell ref="AB40:AC40"/>
    <mergeCell ref="AF40:AG40"/>
    <mergeCell ref="AJ40:AK40"/>
    <mergeCell ref="AN40:AO40"/>
    <mergeCell ref="AR40:AS40"/>
    <mergeCell ref="H39:I39"/>
    <mergeCell ref="L39:M39"/>
    <mergeCell ref="P39:Q39"/>
    <mergeCell ref="T39:U39"/>
    <mergeCell ref="X39:Y39"/>
    <mergeCell ref="AB39:AC39"/>
    <mergeCell ref="AF39:AG39"/>
    <mergeCell ref="AJ39:AK39"/>
    <mergeCell ref="AN39:AO39"/>
    <mergeCell ref="AR2:AT2"/>
    <mergeCell ref="T2:V2"/>
    <mergeCell ref="X2:Z2"/>
    <mergeCell ref="AB2:AD2"/>
    <mergeCell ref="AJ2:AL2"/>
    <mergeCell ref="AN2:AP2"/>
    <mergeCell ref="AF2:AH2"/>
    <mergeCell ref="X23:Y23"/>
    <mergeCell ref="X22:Y22"/>
    <mergeCell ref="X11:Y11"/>
    <mergeCell ref="T13:U13"/>
    <mergeCell ref="T14:U14"/>
    <mergeCell ref="X12:Y12"/>
    <mergeCell ref="T18:U18"/>
    <mergeCell ref="T19:U19"/>
    <mergeCell ref="T20:U20"/>
    <mergeCell ref="AF11:AG11"/>
    <mergeCell ref="AF12:AG12"/>
    <mergeCell ref="AF13:AG13"/>
    <mergeCell ref="AF14:AG14"/>
    <mergeCell ref="T11:U11"/>
    <mergeCell ref="T12:U12"/>
    <mergeCell ref="T23:U23"/>
    <mergeCell ref="AF15:AG15"/>
    <mergeCell ref="AF16:AG16"/>
    <mergeCell ref="AJ14:AK14"/>
    <mergeCell ref="AJ18:AK18"/>
    <mergeCell ref="X13:Y13"/>
    <mergeCell ref="X14:Y14"/>
    <mergeCell ref="AB11:AC11"/>
    <mergeCell ref="AB12:AC12"/>
    <mergeCell ref="AB13:AC13"/>
    <mergeCell ref="P2:R2"/>
    <mergeCell ref="H2:J2"/>
    <mergeCell ref="L2:N2"/>
    <mergeCell ref="P21:Q21"/>
    <mergeCell ref="P15:Q15"/>
    <mergeCell ref="H20:I20"/>
    <mergeCell ref="P11:Q11"/>
    <mergeCell ref="P12:Q12"/>
    <mergeCell ref="P13:Q13"/>
    <mergeCell ref="P14:Q14"/>
    <mergeCell ref="L20:M20"/>
    <mergeCell ref="P18:Q18"/>
    <mergeCell ref="P19:Q19"/>
    <mergeCell ref="P20:Q20"/>
    <mergeCell ref="L11:M11"/>
    <mergeCell ref="L12:M12"/>
    <mergeCell ref="L18:M18"/>
    <mergeCell ref="L19:M19"/>
    <mergeCell ref="L13:M13"/>
    <mergeCell ref="L14:M14"/>
    <mergeCell ref="L15:M15"/>
    <mergeCell ref="L16:M16"/>
    <mergeCell ref="H16:I16"/>
    <mergeCell ref="H15:I15"/>
    <mergeCell ref="P16:Q16"/>
    <mergeCell ref="L31:M31"/>
    <mergeCell ref="L32:M32"/>
    <mergeCell ref="H31:I31"/>
    <mergeCell ref="H32:I32"/>
    <mergeCell ref="L25:M25"/>
    <mergeCell ref="L30:M30"/>
    <mergeCell ref="L26:M26"/>
    <mergeCell ref="H26:I26"/>
    <mergeCell ref="H27:I27"/>
    <mergeCell ref="H28:I28"/>
    <mergeCell ref="H29:I29"/>
    <mergeCell ref="H30:I30"/>
    <mergeCell ref="T26:U26"/>
    <mergeCell ref="H24:I24"/>
    <mergeCell ref="H25:I25"/>
    <mergeCell ref="H11:I11"/>
    <mergeCell ref="H12:I12"/>
    <mergeCell ref="H13:I13"/>
    <mergeCell ref="H14:I14"/>
    <mergeCell ref="T25:U25"/>
    <mergeCell ref="P27:Q27"/>
    <mergeCell ref="P28:Q28"/>
    <mergeCell ref="T27:U27"/>
    <mergeCell ref="T28:U28"/>
    <mergeCell ref="T31:U31"/>
    <mergeCell ref="T29:U29"/>
    <mergeCell ref="T30:U30"/>
    <mergeCell ref="AR11:AS11"/>
    <mergeCell ref="AR12:AS12"/>
    <mergeCell ref="AR13:AS13"/>
    <mergeCell ref="AR14:AS14"/>
    <mergeCell ref="AJ15:AK15"/>
    <mergeCell ref="AJ16:AK16"/>
    <mergeCell ref="T22:U22"/>
    <mergeCell ref="T21:U21"/>
    <mergeCell ref="T15:U15"/>
    <mergeCell ref="T16:U16"/>
    <mergeCell ref="H23:I23"/>
    <mergeCell ref="H17:I17"/>
    <mergeCell ref="L23:M23"/>
    <mergeCell ref="L22:M22"/>
    <mergeCell ref="L21:M21"/>
    <mergeCell ref="L17:M17"/>
    <mergeCell ref="L24:M24"/>
    <mergeCell ref="H22:I22"/>
    <mergeCell ref="H21:I21"/>
    <mergeCell ref="H18:I18"/>
    <mergeCell ref="H19:I19"/>
    <mergeCell ref="AN11:AO11"/>
    <mergeCell ref="AN12:AO12"/>
    <mergeCell ref="AN13:AO13"/>
    <mergeCell ref="AN14:AO14"/>
    <mergeCell ref="T24:U24"/>
    <mergeCell ref="AN18:AO18"/>
    <mergeCell ref="AN19:AO19"/>
    <mergeCell ref="AN23:AO23"/>
    <mergeCell ref="AN22:AO22"/>
    <mergeCell ref="AN21:AO21"/>
    <mergeCell ref="AN16:AO16"/>
    <mergeCell ref="AN15:AO15"/>
    <mergeCell ref="AN17:AO17"/>
    <mergeCell ref="AJ11:AK11"/>
    <mergeCell ref="AJ12:AK12"/>
    <mergeCell ref="AJ13:AK13"/>
    <mergeCell ref="AJ17:AK17"/>
    <mergeCell ref="P26:Q26"/>
    <mergeCell ref="P17:Q17"/>
    <mergeCell ref="P24:Q24"/>
    <mergeCell ref="P25:Q25"/>
    <mergeCell ref="P23:Q23"/>
    <mergeCell ref="P22:Q22"/>
    <mergeCell ref="AB17:AC17"/>
    <mergeCell ref="X17:Y17"/>
    <mergeCell ref="T17:U17"/>
    <mergeCell ref="AF35:AG35"/>
    <mergeCell ref="AF28:AG28"/>
    <mergeCell ref="AF29:AG29"/>
    <mergeCell ref="AF30:AG30"/>
    <mergeCell ref="AF24:AG24"/>
    <mergeCell ref="AF25:AG25"/>
    <mergeCell ref="AF21:AG21"/>
    <mergeCell ref="X18:Y18"/>
    <mergeCell ref="X19:Y19"/>
    <mergeCell ref="X20:Y20"/>
    <mergeCell ref="AB22:AC22"/>
    <mergeCell ref="AB24:AC24"/>
    <mergeCell ref="P29:Q29"/>
    <mergeCell ref="P30:Q30"/>
    <mergeCell ref="P31:Q31"/>
    <mergeCell ref="P32:Q32"/>
    <mergeCell ref="P33:Q33"/>
    <mergeCell ref="AB36:AC36"/>
    <mergeCell ref="AB29:AC29"/>
    <mergeCell ref="AB30:AC30"/>
    <mergeCell ref="X21:Y21"/>
    <mergeCell ref="AR15:AS15"/>
    <mergeCell ref="AR16:AS16"/>
    <mergeCell ref="AR17:AS17"/>
    <mergeCell ref="X24:Y24"/>
    <mergeCell ref="AB19:AC19"/>
    <mergeCell ref="AB20:AC20"/>
    <mergeCell ref="AB23:AC23"/>
    <mergeCell ref="AB21:AC21"/>
    <mergeCell ref="AB15:AC15"/>
    <mergeCell ref="AB16:AC16"/>
    <mergeCell ref="AR18:AS18"/>
    <mergeCell ref="AR19:AS19"/>
    <mergeCell ref="X30:Y30"/>
    <mergeCell ref="X31:Y31"/>
    <mergeCell ref="AR34:AS34"/>
    <mergeCell ref="AR35:AS35"/>
    <mergeCell ref="AR36:AS36"/>
    <mergeCell ref="AJ19:AK19"/>
    <mergeCell ref="AN33:AO33"/>
    <mergeCell ref="X25:Y25"/>
    <mergeCell ref="X15:Y15"/>
    <mergeCell ref="X16:Y16"/>
    <mergeCell ref="AF17:AG17"/>
    <mergeCell ref="AF18:AG18"/>
    <mergeCell ref="AF19:AG19"/>
    <mergeCell ref="AF20:AG20"/>
    <mergeCell ref="AF23:AG23"/>
    <mergeCell ref="AF22:AG22"/>
    <mergeCell ref="L38:M38"/>
    <mergeCell ref="H35:I35"/>
    <mergeCell ref="L34:M34"/>
    <mergeCell ref="L33:M33"/>
    <mergeCell ref="H36:I36"/>
    <mergeCell ref="H37:I37"/>
    <mergeCell ref="H38:I38"/>
    <mergeCell ref="X38:Y38"/>
    <mergeCell ref="T32:U32"/>
    <mergeCell ref="T33:U33"/>
    <mergeCell ref="P34:Q34"/>
    <mergeCell ref="P35:Q35"/>
    <mergeCell ref="P36:Q36"/>
    <mergeCell ref="P37:Q37"/>
    <mergeCell ref="P38:Q38"/>
    <mergeCell ref="T34:U34"/>
    <mergeCell ref="T35:U35"/>
    <mergeCell ref="T38:U38"/>
    <mergeCell ref="X36:Y36"/>
    <mergeCell ref="X37:Y37"/>
    <mergeCell ref="T37:U37"/>
    <mergeCell ref="T36:U36"/>
    <mergeCell ref="X32:Y32"/>
    <mergeCell ref="X33:Y33"/>
    <mergeCell ref="X34:Y34"/>
    <mergeCell ref="X35:Y35"/>
    <mergeCell ref="H33:I33"/>
    <mergeCell ref="H34:I34"/>
    <mergeCell ref="L35:M35"/>
    <mergeCell ref="L37:M37"/>
    <mergeCell ref="L36:M36"/>
    <mergeCell ref="AB38:AC38"/>
    <mergeCell ref="AB26:AC26"/>
    <mergeCell ref="AB27:AC27"/>
    <mergeCell ref="AB28:AC28"/>
    <mergeCell ref="AB33:AC33"/>
    <mergeCell ref="AB34:AC34"/>
    <mergeCell ref="AB35:AC35"/>
    <mergeCell ref="AF36:AG36"/>
    <mergeCell ref="AF37:AG37"/>
    <mergeCell ref="AB37:AC37"/>
    <mergeCell ref="AJ34:AK34"/>
    <mergeCell ref="AJ35:AK35"/>
    <mergeCell ref="AJ36:AK36"/>
    <mergeCell ref="AJ37:AK37"/>
    <mergeCell ref="AF38:AG38"/>
    <mergeCell ref="AJ27:AK27"/>
    <mergeCell ref="AF31:AG31"/>
    <mergeCell ref="AJ38:AK38"/>
    <mergeCell ref="AJ31:AK31"/>
    <mergeCell ref="AF26:AG26"/>
    <mergeCell ref="AF27:AG27"/>
    <mergeCell ref="AF32:AG32"/>
    <mergeCell ref="AJ32:AK32"/>
    <mergeCell ref="AJ33:AK33"/>
    <mergeCell ref="AJ28:AK28"/>
    <mergeCell ref="AJ29:AK29"/>
    <mergeCell ref="AJ30:AK30"/>
    <mergeCell ref="AF33:AG33"/>
    <mergeCell ref="AJ26:AK26"/>
    <mergeCell ref="AB31:AC31"/>
    <mergeCell ref="AB32:AC32"/>
    <mergeCell ref="AF34:AG34"/>
    <mergeCell ref="AN38:AO38"/>
    <mergeCell ref="AN29:AO29"/>
    <mergeCell ref="AN35:AO35"/>
    <mergeCell ref="AN36:AO36"/>
    <mergeCell ref="AN37:AO37"/>
    <mergeCell ref="AN30:AO30"/>
    <mergeCell ref="AN31:AO31"/>
    <mergeCell ref="AN32:AO32"/>
    <mergeCell ref="AN34:AO34"/>
    <mergeCell ref="AN24:AO24"/>
    <mergeCell ref="AN25:AO25"/>
    <mergeCell ref="AR37:AS37"/>
    <mergeCell ref="AR38:AS38"/>
    <mergeCell ref="AJ24:AK24"/>
    <mergeCell ref="AJ25:AK25"/>
    <mergeCell ref="AJ20:AK20"/>
    <mergeCell ref="AJ23:AK23"/>
    <mergeCell ref="AJ22:AK22"/>
    <mergeCell ref="AJ21:AK21"/>
    <mergeCell ref="AR32:AS32"/>
    <mergeCell ref="AR33:AS33"/>
    <mergeCell ref="AR26:AS26"/>
    <mergeCell ref="AR27:AS27"/>
    <mergeCell ref="AR31:AS31"/>
    <mergeCell ref="AN26:AO26"/>
    <mergeCell ref="AK8:AL8"/>
    <mergeCell ref="AG8:AH8"/>
    <mergeCell ref="M8:N8"/>
    <mergeCell ref="I8:J8"/>
    <mergeCell ref="AC8:AD8"/>
    <mergeCell ref="Y8:Z8"/>
    <mergeCell ref="Q8:R8"/>
    <mergeCell ref="U8:V8"/>
    <mergeCell ref="AO8:AP8"/>
    <mergeCell ref="AR20:AS20"/>
    <mergeCell ref="AR23:AS23"/>
    <mergeCell ref="AR22:AS22"/>
    <mergeCell ref="AR21:AS21"/>
    <mergeCell ref="AN28:AO28"/>
    <mergeCell ref="AR30:AS30"/>
    <mergeCell ref="AR28:AS28"/>
    <mergeCell ref="AR29:AS29"/>
    <mergeCell ref="AR24:AS24"/>
    <mergeCell ref="AR25:AS25"/>
    <mergeCell ref="AN20:AO20"/>
    <mergeCell ref="AN27:AO27"/>
    <mergeCell ref="AS8:AT8"/>
    <mergeCell ref="AB25:AC25"/>
    <mergeCell ref="AB14:AC14"/>
    <mergeCell ref="AB18:AC18"/>
    <mergeCell ref="X26:Y26"/>
    <mergeCell ref="X28:Y28"/>
    <mergeCell ref="X29:Y29"/>
    <mergeCell ref="X27:Y27"/>
    <mergeCell ref="L27:M27"/>
    <mergeCell ref="L28:M28"/>
    <mergeCell ref="L29:M29"/>
  </mergeCells>
  <phoneticPr fontId="3" type="noConversion"/>
  <conditionalFormatting sqref="E11:F80">
    <cfRule type="cellIs" dxfId="4" priority="1" stopIfTrue="1" operator="greaterThanOr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3A0A-9249-4705-841D-8AD05CE012CC}">
  <sheetPr filterMode="1"/>
  <dimension ref="B1:AQ74"/>
  <sheetViews>
    <sheetView showGridLines="0" showZeros="0" zoomScale="145" zoomScaleNormal="145" workbookViewId="0">
      <selection activeCell="AR84" sqref="AR84"/>
    </sheetView>
  </sheetViews>
  <sheetFormatPr defaultColWidth="9.08984375" defaultRowHeight="12.5"/>
  <cols>
    <col min="1" max="1" width="8" style="3" customWidth="1"/>
    <col min="2" max="2" width="6.36328125" style="57" bestFit="1" customWidth="1"/>
    <col min="3" max="3" width="5.36328125" style="2" bestFit="1" customWidth="1"/>
    <col min="4" max="4" width="4.453125" style="3" bestFit="1" customWidth="1"/>
    <col min="5" max="5" width="7.90625" style="3" hidden="1" customWidth="1"/>
    <col min="6" max="6" width="5.08984375" style="3" bestFit="1" customWidth="1"/>
    <col min="7" max="7" width="0.453125" style="3" customWidth="1"/>
    <col min="8" max="8" width="3.54296875" style="3" customWidth="1"/>
    <col min="9" max="9" width="3.36328125" style="3" customWidth="1"/>
    <col min="10" max="10" width="4.54296875" style="3" customWidth="1"/>
    <col min="11" max="11" width="0.453125" style="3" customWidth="1"/>
    <col min="12" max="12" width="3.54296875" style="3" customWidth="1"/>
    <col min="13" max="13" width="3.36328125" style="3" customWidth="1"/>
    <col min="14" max="14" width="4.54296875" style="3" customWidth="1"/>
    <col min="15" max="15" width="0.453125" style="3" customWidth="1"/>
    <col min="16" max="16" width="3.54296875" style="3" customWidth="1"/>
    <col min="17" max="17" width="3.36328125" style="3" customWidth="1"/>
    <col min="18" max="18" width="4.54296875" style="3" customWidth="1"/>
    <col min="19" max="19" width="0.453125" style="3" customWidth="1"/>
    <col min="20" max="20" width="3.54296875" style="3" customWidth="1"/>
    <col min="21" max="21" width="3.36328125" style="3" customWidth="1"/>
    <col min="22" max="22" width="4.54296875" style="3" customWidth="1"/>
    <col min="23" max="23" width="0.453125" style="3" customWidth="1"/>
    <col min="24" max="24" width="3.54296875" style="3" customWidth="1"/>
    <col min="25" max="25" width="3.36328125" style="3" customWidth="1"/>
    <col min="26" max="26" width="4.54296875" style="3" customWidth="1"/>
    <col min="27" max="27" width="0.453125" style="3" customWidth="1"/>
    <col min="28" max="28" width="3.54296875" style="3" bestFit="1" customWidth="1"/>
    <col min="29" max="29" width="3.36328125" style="3" bestFit="1" customWidth="1"/>
    <col min="30" max="30" width="4.54296875" style="3" bestFit="1" customWidth="1"/>
    <col min="31" max="31" width="0.453125" style="3" customWidth="1"/>
    <col min="32" max="32" width="3.54296875" style="3" bestFit="1" customWidth="1"/>
    <col min="33" max="33" width="3.36328125" style="3" bestFit="1" customWidth="1"/>
    <col min="34" max="34" width="4.54296875" style="3" bestFit="1" customWidth="1"/>
    <col min="35" max="35" width="0.453125" style="3" customWidth="1"/>
    <col min="36" max="36" width="3.54296875" style="3" bestFit="1" customWidth="1"/>
    <col min="37" max="37" width="3.36328125" style="3" bestFit="1" customWidth="1"/>
    <col min="38" max="38" width="4.54296875" style="3" bestFit="1" customWidth="1"/>
    <col min="39" max="39" width="0.453125" style="3" customWidth="1"/>
    <col min="40" max="40" width="3.54296875" style="3" bestFit="1" customWidth="1"/>
    <col min="41" max="41" width="3.36328125" style="3" bestFit="1" customWidth="1"/>
    <col min="42" max="42" width="4.54296875" style="3" bestFit="1" customWidth="1"/>
    <col min="43" max="16384" width="9.08984375" style="3"/>
  </cols>
  <sheetData>
    <row r="1" spans="2:43" ht="39.5" customHeight="1" thickBot="1"/>
    <row r="2" spans="2:43">
      <c r="B2" s="14"/>
      <c r="C2" s="15"/>
      <c r="D2" s="14"/>
      <c r="E2" s="14"/>
      <c r="F2" s="14"/>
      <c r="H2" s="89" t="s">
        <v>4</v>
      </c>
      <c r="I2" s="90"/>
      <c r="J2" s="91"/>
      <c r="L2" s="89" t="s">
        <v>7</v>
      </c>
      <c r="M2" s="90"/>
      <c r="N2" s="91"/>
      <c r="P2" s="86" t="s">
        <v>8</v>
      </c>
      <c r="Q2" s="87"/>
      <c r="R2" s="88"/>
      <c r="T2" s="89" t="s">
        <v>9</v>
      </c>
      <c r="U2" s="90"/>
      <c r="V2" s="91"/>
      <c r="X2" s="86" t="s">
        <v>10</v>
      </c>
      <c r="Y2" s="87"/>
      <c r="Z2" s="88"/>
      <c r="AB2" s="95" t="s">
        <v>12</v>
      </c>
      <c r="AC2" s="96"/>
      <c r="AD2" s="97"/>
      <c r="AF2" s="95" t="s">
        <v>13</v>
      </c>
      <c r="AG2" s="96"/>
      <c r="AH2" s="97"/>
      <c r="AJ2" s="95" t="s">
        <v>14</v>
      </c>
      <c r="AK2" s="96"/>
      <c r="AL2" s="97"/>
      <c r="AN2" s="95" t="s">
        <v>15</v>
      </c>
      <c r="AO2" s="96"/>
      <c r="AP2" s="97"/>
    </row>
    <row r="3" spans="2:43" ht="13" thickBot="1">
      <c r="B3" s="14"/>
      <c r="C3" s="15"/>
      <c r="D3" s="14"/>
      <c r="E3" s="14"/>
      <c r="F3" s="14"/>
      <c r="H3" s="16" t="s">
        <v>6</v>
      </c>
      <c r="I3" s="17" t="s">
        <v>5</v>
      </c>
      <c r="J3" s="18" t="s">
        <v>1</v>
      </c>
      <c r="L3" s="16" t="s">
        <v>6</v>
      </c>
      <c r="M3" s="17" t="s">
        <v>5</v>
      </c>
      <c r="N3" s="18" t="s">
        <v>1</v>
      </c>
      <c r="P3" s="19" t="s">
        <v>6</v>
      </c>
      <c r="Q3" s="20" t="s">
        <v>5</v>
      </c>
      <c r="R3" s="21" t="s">
        <v>1</v>
      </c>
      <c r="T3" s="16" t="s">
        <v>6</v>
      </c>
      <c r="U3" s="17" t="s">
        <v>5</v>
      </c>
      <c r="V3" s="18" t="s">
        <v>1</v>
      </c>
      <c r="X3" s="19" t="s">
        <v>6</v>
      </c>
      <c r="Y3" s="20" t="s">
        <v>5</v>
      </c>
      <c r="Z3" s="21" t="s">
        <v>1</v>
      </c>
      <c r="AB3" s="22" t="s">
        <v>6</v>
      </c>
      <c r="AC3" s="23" t="s">
        <v>5</v>
      </c>
      <c r="AD3" s="24" t="s">
        <v>1</v>
      </c>
      <c r="AF3" s="22" t="s">
        <v>6</v>
      </c>
      <c r="AG3" s="23" t="s">
        <v>5</v>
      </c>
      <c r="AH3" s="24" t="s">
        <v>1</v>
      </c>
      <c r="AJ3" s="22" t="s">
        <v>6</v>
      </c>
      <c r="AK3" s="23" t="s">
        <v>5</v>
      </c>
      <c r="AL3" s="24" t="s">
        <v>1</v>
      </c>
      <c r="AN3" s="22" t="s">
        <v>6</v>
      </c>
      <c r="AO3" s="23" t="s">
        <v>5</v>
      </c>
      <c r="AP3" s="24" t="s">
        <v>1</v>
      </c>
    </row>
    <row r="4" spans="2:43" s="47" customFormat="1" ht="15" customHeight="1">
      <c r="B4" s="59"/>
      <c r="C4" s="60"/>
      <c r="D4" s="60"/>
      <c r="E4" s="61"/>
      <c r="F4" s="61" t="s">
        <v>22</v>
      </c>
      <c r="H4" s="107">
        <f>timplaner!C4</f>
        <v>460</v>
      </c>
      <c r="I4" s="108">
        <v>3</v>
      </c>
      <c r="J4" s="109">
        <f>H4*I4</f>
        <v>1380</v>
      </c>
      <c r="L4" s="107">
        <f>timplaner!D4</f>
        <v>0</v>
      </c>
      <c r="M4" s="108">
        <v>3</v>
      </c>
      <c r="N4" s="109">
        <f>L4*M4</f>
        <v>0</v>
      </c>
      <c r="P4" s="107">
        <f>timplaner!E4</f>
        <v>290</v>
      </c>
      <c r="Q4" s="108">
        <v>3</v>
      </c>
      <c r="R4" s="109">
        <f>P4*Q4</f>
        <v>870</v>
      </c>
      <c r="T4" s="107">
        <f>timplaner!G4</f>
        <v>100</v>
      </c>
      <c r="U4" s="108">
        <v>3</v>
      </c>
      <c r="V4" s="109">
        <f>T4*U4</f>
        <v>300</v>
      </c>
      <c r="X4" s="107">
        <f>timplaner!H4</f>
        <v>80</v>
      </c>
      <c r="Y4" s="108">
        <v>3</v>
      </c>
      <c r="Z4" s="109">
        <f>X4*Y4</f>
        <v>240</v>
      </c>
      <c r="AB4" s="107">
        <f>timplaner!K4</f>
        <v>80</v>
      </c>
      <c r="AC4" s="108">
        <v>3</v>
      </c>
      <c r="AD4" s="109">
        <f>AB4*AC4</f>
        <v>240</v>
      </c>
      <c r="AF4" s="107">
        <f>timplaner!L4</f>
        <v>35</v>
      </c>
      <c r="AG4" s="108">
        <v>3</v>
      </c>
      <c r="AH4" s="109">
        <f>AF4*AG4</f>
        <v>105</v>
      </c>
      <c r="AJ4" s="107">
        <f>timplaner!M4</f>
        <v>45</v>
      </c>
      <c r="AK4" s="108">
        <v>3</v>
      </c>
      <c r="AL4" s="109">
        <f>AJ4*AK4</f>
        <v>135</v>
      </c>
      <c r="AN4" s="107"/>
      <c r="AO4" s="108"/>
      <c r="AP4" s="109">
        <f>AN4*AO4</f>
        <v>0</v>
      </c>
    </row>
    <row r="5" spans="2:43" s="47" customFormat="1" ht="15" customHeight="1">
      <c r="B5" s="59"/>
      <c r="C5" s="60"/>
      <c r="D5" s="60"/>
      <c r="E5" s="61"/>
      <c r="F5" s="61" t="s">
        <v>23</v>
      </c>
      <c r="H5" s="107">
        <f>timplaner!C5</f>
        <v>420</v>
      </c>
      <c r="I5" s="108">
        <v>3</v>
      </c>
      <c r="J5" s="109">
        <f>H5*I5</f>
        <v>1260</v>
      </c>
      <c r="L5" s="107">
        <f>timplaner!D5</f>
        <v>50</v>
      </c>
      <c r="M5" s="108">
        <v>3</v>
      </c>
      <c r="N5" s="109">
        <f>L5*M5</f>
        <v>150</v>
      </c>
      <c r="P5" s="107">
        <f>timplaner!E5</f>
        <v>285</v>
      </c>
      <c r="Q5" s="108">
        <v>3</v>
      </c>
      <c r="R5" s="109">
        <f>P5*Q5</f>
        <v>855</v>
      </c>
      <c r="T5" s="107">
        <f>timplaner!G5</f>
        <v>110</v>
      </c>
      <c r="U5" s="108">
        <v>3</v>
      </c>
      <c r="V5" s="109">
        <f>T5*U5</f>
        <v>330</v>
      </c>
      <c r="X5" s="107">
        <f>SUBTOTAL(9,timplaner!H5:I5)</f>
        <v>120</v>
      </c>
      <c r="Y5" s="108">
        <v>3</v>
      </c>
      <c r="Z5" s="109">
        <f>X5*Y5</f>
        <v>360</v>
      </c>
      <c r="AB5" s="107">
        <f>timplaner!K5</f>
        <v>80</v>
      </c>
      <c r="AC5" s="108">
        <v>3</v>
      </c>
      <c r="AD5" s="109">
        <f>AB5*AC5</f>
        <v>240</v>
      </c>
      <c r="AF5" s="107">
        <f>timplaner!L5</f>
        <v>35</v>
      </c>
      <c r="AG5" s="108">
        <v>3</v>
      </c>
      <c r="AH5" s="109">
        <f>AF5*AG5</f>
        <v>105</v>
      </c>
      <c r="AJ5" s="107">
        <f>timplaner!M5</f>
        <v>45</v>
      </c>
      <c r="AK5" s="108">
        <v>3</v>
      </c>
      <c r="AL5" s="109">
        <f>AJ5*AK5</f>
        <v>135</v>
      </c>
      <c r="AN5" s="107"/>
      <c r="AO5" s="108"/>
      <c r="AP5" s="109">
        <f>AN5*AO5</f>
        <v>0</v>
      </c>
    </row>
    <row r="6" spans="2:43" s="47" customFormat="1" ht="15" customHeight="1">
      <c r="B6" s="59"/>
      <c r="C6" s="60"/>
      <c r="D6" s="60"/>
      <c r="E6" s="61"/>
      <c r="F6" s="61" t="s">
        <v>37</v>
      </c>
      <c r="H6" s="107">
        <f>timplaner!C6</f>
        <v>400</v>
      </c>
      <c r="I6" s="108">
        <v>3</v>
      </c>
      <c r="J6" s="109">
        <f>H6*I6</f>
        <v>1200</v>
      </c>
      <c r="L6" s="107">
        <f>timplaner!D6</f>
        <v>55</v>
      </c>
      <c r="M6" s="108">
        <v>3</v>
      </c>
      <c r="N6" s="109">
        <f>L6*M6</f>
        <v>165</v>
      </c>
      <c r="P6" s="107">
        <f>timplaner!E6</f>
        <v>275</v>
      </c>
      <c r="Q6" s="108">
        <v>3</v>
      </c>
      <c r="R6" s="109">
        <f>P6*Q6</f>
        <v>825</v>
      </c>
      <c r="T6" s="107">
        <f>timplaner!G6</f>
        <v>130</v>
      </c>
      <c r="U6" s="108">
        <v>3</v>
      </c>
      <c r="V6" s="109">
        <f>T6*U6</f>
        <v>390</v>
      </c>
      <c r="X6" s="107">
        <f>SUBTOTAL(9,timplaner!H6:I6)</f>
        <v>125</v>
      </c>
      <c r="Y6" s="108">
        <v>3</v>
      </c>
      <c r="Z6" s="109">
        <f>X6*Y6</f>
        <v>375</v>
      </c>
      <c r="AB6" s="107">
        <f>timplaner!K6</f>
        <v>80</v>
      </c>
      <c r="AC6" s="108">
        <v>3</v>
      </c>
      <c r="AD6" s="109">
        <f>AB6*AC6</f>
        <v>240</v>
      </c>
      <c r="AF6" s="107">
        <f>timplaner!L6</f>
        <v>35</v>
      </c>
      <c r="AG6" s="108">
        <v>3</v>
      </c>
      <c r="AH6" s="109">
        <f>AF6*AG6</f>
        <v>105</v>
      </c>
      <c r="AJ6" s="107">
        <f>timplaner!M6</f>
        <v>45</v>
      </c>
      <c r="AK6" s="108">
        <v>3</v>
      </c>
      <c r="AL6" s="109">
        <f>AJ6*AK6</f>
        <v>135</v>
      </c>
      <c r="AN6" s="107">
        <f>timplaner!N6</f>
        <v>85</v>
      </c>
      <c r="AO6" s="108">
        <v>6</v>
      </c>
      <c r="AP6" s="109">
        <f>AN6*AO6</f>
        <v>510</v>
      </c>
    </row>
    <row r="7" spans="2:43" s="47" customFormat="1" ht="3" customHeight="1">
      <c r="B7" s="59"/>
      <c r="C7" s="60"/>
      <c r="D7" s="60"/>
      <c r="E7" s="60"/>
      <c r="F7" s="60"/>
      <c r="H7" s="62"/>
      <c r="I7" s="62"/>
      <c r="J7" s="62"/>
      <c r="L7" s="62"/>
      <c r="M7" s="62"/>
      <c r="N7" s="62"/>
      <c r="P7" s="62"/>
      <c r="Q7" s="62"/>
      <c r="R7" s="62"/>
      <c r="T7" s="62"/>
      <c r="U7" s="62"/>
      <c r="V7" s="62"/>
      <c r="X7" s="62"/>
      <c r="Y7" s="62"/>
      <c r="Z7" s="62"/>
      <c r="AB7" s="62"/>
      <c r="AC7" s="62"/>
      <c r="AD7" s="62"/>
      <c r="AF7" s="62"/>
      <c r="AG7" s="62"/>
      <c r="AH7" s="62"/>
      <c r="AJ7" s="62"/>
      <c r="AK7" s="62"/>
      <c r="AL7" s="62"/>
      <c r="AN7" s="62"/>
      <c r="AO7" s="62"/>
      <c r="AP7" s="62"/>
    </row>
    <row r="8" spans="2:43" s="65" customFormat="1" ht="15" customHeight="1">
      <c r="B8" s="63"/>
      <c r="C8" s="64"/>
      <c r="D8" s="64"/>
      <c r="E8" s="64"/>
      <c r="F8" s="64"/>
      <c r="H8" s="66"/>
      <c r="I8" s="80">
        <f>SUM(J11:J74)-SUM(J4:J6)</f>
        <v>380</v>
      </c>
      <c r="J8" s="81"/>
      <c r="L8" s="66"/>
      <c r="M8" s="80">
        <f>SUM(N11:N74)-SUM(N4:N6)</f>
        <v>0</v>
      </c>
      <c r="N8" s="81"/>
      <c r="P8" s="66"/>
      <c r="Q8" s="82">
        <f>SUM(R11:R74)-SUM(R4:R6)</f>
        <v>0</v>
      </c>
      <c r="R8" s="83"/>
      <c r="T8" s="66"/>
      <c r="U8" s="80">
        <f>SUM(V11:V74)-SUM(V4:V6)</f>
        <v>0</v>
      </c>
      <c r="V8" s="81"/>
      <c r="X8" s="66"/>
      <c r="Y8" s="82">
        <f>SUM(Z11:Z74)-SUM(Z4:Z6)</f>
        <v>0</v>
      </c>
      <c r="Z8" s="83"/>
      <c r="AB8" s="66"/>
      <c r="AC8" s="78">
        <f>SUM(AD11:AD74)-SUM(AD4:AD6)</f>
        <v>0</v>
      </c>
      <c r="AD8" s="79"/>
      <c r="AF8" s="66"/>
      <c r="AG8" s="78">
        <f>SUM(AH11:AH74)-SUM(AH4:AH6)</f>
        <v>0</v>
      </c>
      <c r="AH8" s="79"/>
      <c r="AJ8" s="66"/>
      <c r="AK8" s="78">
        <f>SUM(AL11:AL74)-SUM(AL4:AL6)</f>
        <v>0</v>
      </c>
      <c r="AL8" s="79"/>
      <c r="AN8" s="66"/>
      <c r="AO8" s="78">
        <f>SUM(AP11:AP74)-SUM(AP4:AP6)</f>
        <v>0</v>
      </c>
      <c r="AP8" s="79"/>
    </row>
    <row r="9" spans="2:43" ht="3" customHeight="1">
      <c r="B9" s="58"/>
      <c r="C9" s="15"/>
      <c r="D9" s="15"/>
      <c r="E9" s="15"/>
      <c r="F9" s="15"/>
      <c r="H9" s="14"/>
      <c r="I9" s="14"/>
      <c r="J9" s="14"/>
      <c r="L9" s="14"/>
      <c r="M9" s="14"/>
      <c r="N9" s="14"/>
      <c r="P9" s="14"/>
      <c r="Q9" s="14"/>
      <c r="R9" s="14"/>
      <c r="T9" s="14"/>
      <c r="U9" s="14"/>
      <c r="V9" s="14"/>
      <c r="X9" s="14"/>
      <c r="Y9" s="14"/>
      <c r="Z9" s="14"/>
      <c r="AB9" s="14"/>
      <c r="AC9" s="14"/>
      <c r="AD9" s="14"/>
      <c r="AF9" s="14"/>
      <c r="AG9" s="14"/>
      <c r="AH9" s="14"/>
      <c r="AJ9" s="14"/>
      <c r="AK9" s="14"/>
      <c r="AL9" s="14"/>
      <c r="AN9" s="14"/>
      <c r="AO9" s="14"/>
      <c r="AP9" s="14"/>
    </row>
    <row r="10" spans="2:43" s="28" customFormat="1" ht="15" customHeight="1">
      <c r="B10" s="4" t="s">
        <v>49</v>
      </c>
      <c r="C10" s="26" t="s">
        <v>2</v>
      </c>
      <c r="D10" s="26" t="s">
        <v>1</v>
      </c>
      <c r="E10" s="5" t="s">
        <v>46</v>
      </c>
      <c r="F10" s="5" t="s">
        <v>81</v>
      </c>
      <c r="H10" s="26"/>
      <c r="I10" s="26"/>
      <c r="J10" s="26"/>
      <c r="L10" s="26"/>
      <c r="M10" s="26"/>
      <c r="N10" s="26"/>
      <c r="P10" s="26"/>
      <c r="Q10" s="26"/>
      <c r="R10" s="26"/>
      <c r="T10" s="26"/>
      <c r="U10" s="26"/>
      <c r="V10" s="26"/>
      <c r="X10" s="26"/>
      <c r="Y10" s="26"/>
      <c r="Z10" s="26"/>
      <c r="AB10" s="26"/>
      <c r="AC10" s="26"/>
      <c r="AD10" s="26"/>
      <c r="AF10" s="26"/>
      <c r="AG10" s="26"/>
      <c r="AH10" s="26"/>
      <c r="AJ10" s="26"/>
      <c r="AK10" s="26"/>
      <c r="AL10" s="26"/>
      <c r="AN10" s="26"/>
      <c r="AO10" s="26"/>
      <c r="AP10" s="26"/>
    </row>
    <row r="11" spans="2:43" customFormat="1" ht="15" hidden="1" customHeight="1">
      <c r="B11" s="110" t="str">
        <f>pedagoger!B3</f>
        <v>AMI</v>
      </c>
      <c r="C11" s="110" t="str">
        <f>pedagoger!C3</f>
        <v>FSKL</v>
      </c>
      <c r="D11" s="110">
        <f>pedagoger!F3</f>
        <v>1080</v>
      </c>
      <c r="E11" s="111" t="e">
        <f>SUM(J11,N11,R11,V11,Z11,AD11,AH11,AL11,AP11,#REF!)</f>
        <v>#REF!</v>
      </c>
      <c r="F11" s="111">
        <f>pedagoger!K3</f>
        <v>1080</v>
      </c>
      <c r="H11" s="112"/>
      <c r="I11" s="113"/>
      <c r="J11" s="41"/>
      <c r="K11" s="42"/>
      <c r="L11" s="112"/>
      <c r="M11" s="113"/>
      <c r="N11" s="41"/>
      <c r="O11" s="42"/>
      <c r="P11" s="112"/>
      <c r="Q11" s="113"/>
      <c r="R11" s="43"/>
      <c r="S11" s="42"/>
      <c r="T11" s="112"/>
      <c r="U11" s="113"/>
      <c r="V11" s="41"/>
      <c r="W11" s="42"/>
      <c r="X11" s="112"/>
      <c r="Y11" s="113"/>
      <c r="Z11" s="43"/>
      <c r="AA11" s="42"/>
      <c r="AB11" s="112"/>
      <c r="AC11" s="113"/>
      <c r="AD11" s="44"/>
      <c r="AE11" s="42"/>
      <c r="AF11" s="112"/>
      <c r="AG11" s="113"/>
      <c r="AH11" s="44"/>
      <c r="AI11" s="42"/>
      <c r="AJ11" s="112"/>
      <c r="AK11" s="113"/>
      <c r="AL11" s="44"/>
      <c r="AM11" s="42"/>
      <c r="AN11" s="112"/>
      <c r="AO11" s="113"/>
      <c r="AP11" s="44"/>
    </row>
    <row r="12" spans="2:43" ht="15" hidden="1" customHeight="1">
      <c r="B12" s="110" t="str">
        <f>pedagoger!B4</f>
        <v>AOR</v>
      </c>
      <c r="C12" s="110" t="str">
        <f>pedagoger!C4</f>
        <v>FSKL</v>
      </c>
      <c r="D12" s="110">
        <f>pedagoger!F4</f>
        <v>1080</v>
      </c>
      <c r="E12" s="111" t="e">
        <f>SUM(J12,N12,R12,V12,Z12,AD12,AH12,AL12,AP12,#REF!)</f>
        <v>#REF!</v>
      </c>
      <c r="F12" s="111">
        <f>pedagoger!K4</f>
        <v>1080</v>
      </c>
      <c r="H12" s="112"/>
      <c r="I12" s="113"/>
      <c r="J12" s="41"/>
      <c r="K12" s="42"/>
      <c r="L12" s="112"/>
      <c r="M12" s="113"/>
      <c r="N12" s="41"/>
      <c r="O12" s="42"/>
      <c r="P12" s="112"/>
      <c r="Q12" s="113"/>
      <c r="R12" s="43"/>
      <c r="S12" s="42"/>
      <c r="T12" s="112"/>
      <c r="U12" s="113"/>
      <c r="V12" s="41"/>
      <c r="W12" s="42"/>
      <c r="X12" s="112"/>
      <c r="Y12" s="113"/>
      <c r="Z12" s="43"/>
      <c r="AA12" s="42"/>
      <c r="AB12" s="112"/>
      <c r="AC12" s="113"/>
      <c r="AD12" s="44"/>
      <c r="AE12" s="42"/>
      <c r="AF12" s="112"/>
      <c r="AG12" s="113"/>
      <c r="AH12" s="44"/>
      <c r="AI12" s="42"/>
      <c r="AJ12" s="112"/>
      <c r="AK12" s="113"/>
      <c r="AL12" s="44"/>
      <c r="AM12" s="42"/>
      <c r="AN12" s="112"/>
      <c r="AO12" s="113"/>
      <c r="AP12" s="44"/>
    </row>
    <row r="13" spans="2:43" ht="15" hidden="1" customHeight="1">
      <c r="B13" s="110" t="str">
        <f>pedagoger!B5</f>
        <v>ANK</v>
      </c>
      <c r="C13" s="110" t="str">
        <f>pedagoger!C5</f>
        <v>FSKL</v>
      </c>
      <c r="D13" s="110">
        <f>pedagoger!F5</f>
        <v>1080</v>
      </c>
      <c r="E13" s="111" t="e">
        <f>SUM(J13,N13,R13,V13,Z13,AD13,AH13,AL13,AP13,#REF!)</f>
        <v>#REF!</v>
      </c>
      <c r="F13" s="111">
        <f>pedagoger!K5</f>
        <v>1080</v>
      </c>
      <c r="H13" s="112"/>
      <c r="I13" s="113"/>
      <c r="J13" s="41"/>
      <c r="K13" s="42"/>
      <c r="L13" s="112"/>
      <c r="M13" s="113"/>
      <c r="N13" s="41"/>
      <c r="O13" s="42"/>
      <c r="P13" s="112"/>
      <c r="Q13" s="113"/>
      <c r="R13" s="43"/>
      <c r="S13" s="42"/>
      <c r="T13" s="112"/>
      <c r="U13" s="113"/>
      <c r="V13" s="41"/>
      <c r="W13" s="42"/>
      <c r="X13" s="112"/>
      <c r="Y13" s="113"/>
      <c r="Z13" s="43"/>
      <c r="AA13" s="42"/>
      <c r="AB13" s="112"/>
      <c r="AC13" s="113"/>
      <c r="AD13" s="44"/>
      <c r="AE13" s="42"/>
      <c r="AF13" s="112"/>
      <c r="AG13" s="113"/>
      <c r="AH13" s="44"/>
      <c r="AI13" s="42"/>
      <c r="AJ13" s="112"/>
      <c r="AK13" s="113"/>
      <c r="AL13" s="44"/>
      <c r="AM13" s="42"/>
      <c r="AN13" s="112"/>
      <c r="AO13" s="113"/>
      <c r="AP13" s="44"/>
    </row>
    <row r="14" spans="2:43" ht="15" hidden="1" customHeight="1">
      <c r="B14" s="110" t="str">
        <f>pedagoger!B6</f>
        <v>BBA</v>
      </c>
      <c r="C14" s="110" t="str">
        <f>pedagoger!C6</f>
        <v>FSKL</v>
      </c>
      <c r="D14" s="110">
        <f>pedagoger!F6</f>
        <v>1080</v>
      </c>
      <c r="E14" s="111" t="e">
        <f>SUM(J14,N14,R14,V14,Z14,AD14,AH14,AL14,AP14,#REF!)</f>
        <v>#REF!</v>
      </c>
      <c r="F14" s="111">
        <f>pedagoger!K6</f>
        <v>1080</v>
      </c>
      <c r="H14" s="112"/>
      <c r="I14" s="113"/>
      <c r="J14" s="41"/>
      <c r="K14" s="42"/>
      <c r="L14" s="112"/>
      <c r="M14" s="113"/>
      <c r="N14" s="41"/>
      <c r="O14" s="42"/>
      <c r="P14" s="112"/>
      <c r="Q14" s="113"/>
      <c r="R14" s="43"/>
      <c r="S14" s="42"/>
      <c r="T14" s="112"/>
      <c r="U14" s="113"/>
      <c r="V14" s="41"/>
      <c r="W14" s="42"/>
      <c r="X14" s="112"/>
      <c r="Y14" s="113"/>
      <c r="Z14" s="43"/>
      <c r="AA14" s="42"/>
      <c r="AB14" s="112"/>
      <c r="AC14" s="113"/>
      <c r="AD14" s="44"/>
      <c r="AE14" s="42"/>
      <c r="AF14" s="112"/>
      <c r="AG14" s="113"/>
      <c r="AH14" s="44"/>
      <c r="AI14" s="42"/>
      <c r="AJ14" s="112"/>
      <c r="AK14" s="113"/>
      <c r="AL14" s="44"/>
      <c r="AM14" s="42"/>
      <c r="AN14" s="112"/>
      <c r="AO14" s="113"/>
      <c r="AP14" s="44"/>
    </row>
    <row r="15" spans="2:43" customFormat="1" ht="15" customHeight="1">
      <c r="B15" s="110" t="str">
        <f>pedagoger!B7</f>
        <v>BLA</v>
      </c>
      <c r="C15" s="110" t="str">
        <f>pedagoger!C7</f>
        <v>L1</v>
      </c>
      <c r="D15" s="110">
        <f>pedagoger!F7</f>
        <v>1080</v>
      </c>
      <c r="E15" s="111" t="e">
        <f>SUM(J15,N15,R15,V15,Z15,AD15,AH15,AL15,AP15,#REF!)</f>
        <v>#REF!</v>
      </c>
      <c r="F15" s="111">
        <f>pedagoger!K7</f>
        <v>0</v>
      </c>
      <c r="H15" s="112" t="s">
        <v>105</v>
      </c>
      <c r="I15" s="113"/>
      <c r="J15" s="41">
        <v>460</v>
      </c>
      <c r="K15" s="42"/>
      <c r="L15" s="112"/>
      <c r="M15" s="113"/>
      <c r="N15" s="41"/>
      <c r="O15" s="42"/>
      <c r="P15" s="112" t="s">
        <v>105</v>
      </c>
      <c r="Q15" s="113"/>
      <c r="R15" s="43">
        <v>290</v>
      </c>
      <c r="S15" s="42"/>
      <c r="T15" s="112" t="s">
        <v>105</v>
      </c>
      <c r="U15" s="113"/>
      <c r="V15" s="41">
        <v>100</v>
      </c>
      <c r="W15" s="42"/>
      <c r="X15" s="112" t="s">
        <v>105</v>
      </c>
      <c r="Y15" s="113"/>
      <c r="Z15" s="43">
        <v>80</v>
      </c>
      <c r="AA15" s="42"/>
      <c r="AB15" s="112"/>
      <c r="AC15" s="113"/>
      <c r="AD15" s="44"/>
      <c r="AE15" s="42"/>
      <c r="AF15" s="112" t="s">
        <v>105</v>
      </c>
      <c r="AG15" s="113"/>
      <c r="AH15" s="44">
        <v>35</v>
      </c>
      <c r="AI15" s="42"/>
      <c r="AJ15" s="112"/>
      <c r="AK15" s="113"/>
      <c r="AL15" s="44"/>
      <c r="AM15" s="42"/>
      <c r="AN15" s="112"/>
      <c r="AO15" s="113"/>
      <c r="AP15" s="44"/>
      <c r="AQ15" s="1"/>
    </row>
    <row r="16" spans="2:43" customFormat="1" ht="15" customHeight="1">
      <c r="B16" s="110" t="str">
        <f>pedagoger!B8</f>
        <v>BOB</v>
      </c>
      <c r="C16" s="110" t="str">
        <f>pedagoger!C8</f>
        <v>L1</v>
      </c>
      <c r="D16" s="110">
        <f>pedagoger!F8</f>
        <v>1080</v>
      </c>
      <c r="E16" s="111" t="e">
        <f>SUM(J16,N16,R16,V16,Z16,AD16,AH16,AL16,AP16,#REF!)</f>
        <v>#REF!</v>
      </c>
      <c r="F16" s="111">
        <f>pedagoger!K8</f>
        <v>0</v>
      </c>
      <c r="H16" s="112" t="s">
        <v>106</v>
      </c>
      <c r="I16" s="113"/>
      <c r="J16" s="41">
        <v>460</v>
      </c>
      <c r="K16" s="42"/>
      <c r="L16" s="112"/>
      <c r="M16" s="113"/>
      <c r="N16" s="41"/>
      <c r="O16" s="42"/>
      <c r="P16" s="112" t="s">
        <v>106</v>
      </c>
      <c r="Q16" s="113"/>
      <c r="R16" s="43">
        <v>290</v>
      </c>
      <c r="S16" s="42"/>
      <c r="T16" s="112" t="s">
        <v>106</v>
      </c>
      <c r="U16" s="113"/>
      <c r="V16" s="41">
        <v>100</v>
      </c>
      <c r="W16" s="42"/>
      <c r="X16" s="112" t="s">
        <v>106</v>
      </c>
      <c r="Y16" s="113"/>
      <c r="Z16" s="43">
        <v>80</v>
      </c>
      <c r="AA16" s="42"/>
      <c r="AB16" s="112"/>
      <c r="AC16" s="113"/>
      <c r="AD16" s="44"/>
      <c r="AE16" s="42"/>
      <c r="AF16" s="112" t="s">
        <v>106</v>
      </c>
      <c r="AG16" s="113"/>
      <c r="AH16" s="44">
        <v>35</v>
      </c>
      <c r="AI16" s="42"/>
      <c r="AJ16" s="112"/>
      <c r="AK16" s="113"/>
      <c r="AL16" s="44"/>
      <c r="AM16" s="42"/>
      <c r="AN16" s="112"/>
      <c r="AO16" s="113"/>
      <c r="AP16" s="44"/>
      <c r="AQ16" s="1"/>
    </row>
    <row r="17" spans="2:43" ht="15" customHeight="1">
      <c r="B17" s="110" t="str">
        <f>pedagoger!B9</f>
        <v>BCI</v>
      </c>
      <c r="C17" s="110" t="str">
        <f>pedagoger!C9</f>
        <v>L1</v>
      </c>
      <c r="D17" s="110">
        <f>pedagoger!F9</f>
        <v>1080</v>
      </c>
      <c r="E17" s="111" t="e">
        <f>SUM(J17,N17,R17,V17,Z17,AD17,AH17,AL17,AP17,#REF!)</f>
        <v>#REF!</v>
      </c>
      <c r="F17" s="111">
        <f>pedagoger!K9</f>
        <v>0</v>
      </c>
      <c r="H17" s="115" t="s">
        <v>107</v>
      </c>
      <c r="I17" s="113"/>
      <c r="J17" s="41">
        <v>460</v>
      </c>
      <c r="K17" s="42"/>
      <c r="L17" s="115"/>
      <c r="M17" s="113"/>
      <c r="N17" s="41"/>
      <c r="O17" s="42"/>
      <c r="P17" s="115" t="s">
        <v>107</v>
      </c>
      <c r="Q17" s="113"/>
      <c r="R17" s="43">
        <v>290</v>
      </c>
      <c r="S17" s="42"/>
      <c r="T17" s="115" t="s">
        <v>107</v>
      </c>
      <c r="U17" s="113"/>
      <c r="V17" s="41">
        <v>100</v>
      </c>
      <c r="W17" s="42"/>
      <c r="X17" s="115" t="s">
        <v>107</v>
      </c>
      <c r="Y17" s="113"/>
      <c r="Z17" s="43">
        <v>80</v>
      </c>
      <c r="AA17" s="42"/>
      <c r="AB17" s="112"/>
      <c r="AC17" s="113"/>
      <c r="AD17" s="44"/>
      <c r="AE17" s="42"/>
      <c r="AF17" s="112" t="s">
        <v>107</v>
      </c>
      <c r="AG17" s="113"/>
      <c r="AH17" s="44">
        <v>35</v>
      </c>
      <c r="AI17" s="42"/>
      <c r="AJ17" s="112"/>
      <c r="AK17" s="113"/>
      <c r="AL17" s="44"/>
      <c r="AM17" s="42"/>
      <c r="AN17" s="112"/>
      <c r="AO17" s="113"/>
      <c r="AP17" s="44"/>
      <c r="AQ17" s="14"/>
    </row>
    <row r="18" spans="2:43" ht="15" customHeight="1">
      <c r="B18" s="110" t="str">
        <f>pedagoger!B10</f>
        <v>BTH</v>
      </c>
      <c r="C18" s="110" t="str">
        <f>pedagoger!C10</f>
        <v>L2</v>
      </c>
      <c r="D18" s="110">
        <f>pedagoger!F10</f>
        <v>1080</v>
      </c>
      <c r="E18" s="111" t="e">
        <f>SUM(J18,N18,R18,V18,Z18,AD18,AH18,AL18,AP18,#REF!)</f>
        <v>#REF!</v>
      </c>
      <c r="F18" s="111">
        <f>pedagoger!K10</f>
        <v>0</v>
      </c>
      <c r="H18" s="112" t="s">
        <v>62</v>
      </c>
      <c r="I18" s="113"/>
      <c r="J18" s="41">
        <v>420</v>
      </c>
      <c r="K18" s="42"/>
      <c r="L18" s="112" t="s">
        <v>62</v>
      </c>
      <c r="M18" s="113"/>
      <c r="N18" s="41">
        <v>50</v>
      </c>
      <c r="O18" s="42"/>
      <c r="P18" s="112" t="s">
        <v>62</v>
      </c>
      <c r="Q18" s="113"/>
      <c r="R18" s="43">
        <v>285</v>
      </c>
      <c r="S18" s="42"/>
      <c r="T18" s="112" t="s">
        <v>62</v>
      </c>
      <c r="U18" s="113"/>
      <c r="V18" s="41">
        <v>110</v>
      </c>
      <c r="W18" s="42"/>
      <c r="X18" s="112" t="s">
        <v>62</v>
      </c>
      <c r="Y18" s="113"/>
      <c r="Z18" s="43">
        <v>120</v>
      </c>
      <c r="AA18" s="42"/>
      <c r="AB18" s="112"/>
      <c r="AC18" s="113"/>
      <c r="AD18" s="44"/>
      <c r="AE18" s="42"/>
      <c r="AF18" s="112" t="s">
        <v>62</v>
      </c>
      <c r="AG18" s="113"/>
      <c r="AH18" s="44">
        <v>35</v>
      </c>
      <c r="AI18" s="42"/>
      <c r="AJ18" s="112"/>
      <c r="AK18" s="113"/>
      <c r="AL18" s="44"/>
      <c r="AM18" s="42"/>
      <c r="AN18" s="112"/>
      <c r="AO18" s="113"/>
      <c r="AP18" s="44"/>
      <c r="AQ18" s="14"/>
    </row>
    <row r="19" spans="2:43" customFormat="1" ht="15" customHeight="1">
      <c r="B19" s="110" t="str">
        <f>pedagoger!B11</f>
        <v>BPE</v>
      </c>
      <c r="C19" s="110" t="str">
        <f>pedagoger!C11</f>
        <v>L2</v>
      </c>
      <c r="D19" s="110">
        <f>pedagoger!F11</f>
        <v>1080</v>
      </c>
      <c r="E19" s="111" t="e">
        <f>SUM(J19,N19,R19,V19,Z19,AD19,AH19,AL19,AP19,#REF!)</f>
        <v>#REF!</v>
      </c>
      <c r="F19" s="111">
        <f>pedagoger!K11</f>
        <v>0</v>
      </c>
      <c r="H19" s="112" t="s">
        <v>108</v>
      </c>
      <c r="I19" s="113"/>
      <c r="J19" s="41">
        <v>420</v>
      </c>
      <c r="K19" s="42"/>
      <c r="L19" s="112" t="s">
        <v>108</v>
      </c>
      <c r="M19" s="113"/>
      <c r="N19" s="41">
        <v>50</v>
      </c>
      <c r="O19" s="42"/>
      <c r="P19" s="112" t="s">
        <v>108</v>
      </c>
      <c r="Q19" s="113"/>
      <c r="R19" s="43">
        <v>285</v>
      </c>
      <c r="S19" s="42"/>
      <c r="T19" s="112" t="s">
        <v>108</v>
      </c>
      <c r="U19" s="113"/>
      <c r="V19" s="41">
        <v>110</v>
      </c>
      <c r="W19" s="42"/>
      <c r="X19" s="112" t="s">
        <v>108</v>
      </c>
      <c r="Y19" s="113"/>
      <c r="Z19" s="43">
        <v>120</v>
      </c>
      <c r="AA19" s="42"/>
      <c r="AB19" s="112"/>
      <c r="AC19" s="113"/>
      <c r="AD19" s="44"/>
      <c r="AE19" s="42"/>
      <c r="AF19" s="112" t="s">
        <v>108</v>
      </c>
      <c r="AG19" s="113"/>
      <c r="AH19" s="44">
        <v>35</v>
      </c>
      <c r="AI19" s="42"/>
      <c r="AJ19" s="112"/>
      <c r="AK19" s="113"/>
      <c r="AL19" s="44"/>
      <c r="AM19" s="42"/>
      <c r="AN19" s="112"/>
      <c r="AO19" s="113"/>
      <c r="AP19" s="44"/>
      <c r="AQ19" s="1"/>
    </row>
    <row r="20" spans="2:43" customFormat="1" ht="15" customHeight="1">
      <c r="B20" s="110" t="str">
        <f>pedagoger!B12</f>
        <v>DBA</v>
      </c>
      <c r="C20" s="110" t="str">
        <f>pedagoger!C12</f>
        <v>L2</v>
      </c>
      <c r="D20" s="110">
        <f>pedagoger!F12</f>
        <v>1080</v>
      </c>
      <c r="E20" s="111" t="e">
        <f>SUM(J20,N20,R20,V20,Z20,AD20,AH20,AL20,AP20,#REF!)</f>
        <v>#REF!</v>
      </c>
      <c r="F20" s="111">
        <f>pedagoger!K12</f>
        <v>0</v>
      </c>
      <c r="H20" s="115" t="s">
        <v>64</v>
      </c>
      <c r="I20" s="113"/>
      <c r="J20" s="41">
        <v>420</v>
      </c>
      <c r="K20" s="42"/>
      <c r="L20" s="115" t="s">
        <v>64</v>
      </c>
      <c r="M20" s="113"/>
      <c r="N20" s="41">
        <v>50</v>
      </c>
      <c r="O20" s="42"/>
      <c r="P20" s="115" t="s">
        <v>64</v>
      </c>
      <c r="Q20" s="113"/>
      <c r="R20" s="43">
        <v>285</v>
      </c>
      <c r="S20" s="42"/>
      <c r="T20" s="115" t="s">
        <v>64</v>
      </c>
      <c r="U20" s="113"/>
      <c r="V20" s="41">
        <v>110</v>
      </c>
      <c r="W20" s="42"/>
      <c r="X20" s="115" t="s">
        <v>64</v>
      </c>
      <c r="Y20" s="113"/>
      <c r="Z20" s="43">
        <v>120</v>
      </c>
      <c r="AA20" s="42"/>
      <c r="AB20" s="112"/>
      <c r="AC20" s="113"/>
      <c r="AD20" s="44"/>
      <c r="AE20" s="42"/>
      <c r="AF20" s="112" t="s">
        <v>64</v>
      </c>
      <c r="AG20" s="113"/>
      <c r="AH20" s="44">
        <v>35</v>
      </c>
      <c r="AI20" s="42"/>
      <c r="AJ20" s="112"/>
      <c r="AK20" s="113"/>
      <c r="AL20" s="44"/>
      <c r="AM20" s="42"/>
      <c r="AN20" s="112"/>
      <c r="AO20" s="113"/>
      <c r="AP20" s="44"/>
      <c r="AQ20" s="1"/>
    </row>
    <row r="21" spans="2:43" customFormat="1" ht="15" customHeight="1">
      <c r="B21" s="110" t="str">
        <f>pedagoger!B13</f>
        <v>EBA</v>
      </c>
      <c r="C21" s="110" t="str">
        <f>pedagoger!C14</f>
        <v>L3</v>
      </c>
      <c r="D21" s="110">
        <f>pedagoger!F14</f>
        <v>1080</v>
      </c>
      <c r="E21" s="111" t="e">
        <f>SUM(J21,N21,R21,V21,Z21,AD21,AH21,AL21,AP21,#REF!)</f>
        <v>#REF!</v>
      </c>
      <c r="F21" s="111">
        <f>pedagoger!K13</f>
        <v>0</v>
      </c>
      <c r="H21" s="112" t="s">
        <v>109</v>
      </c>
      <c r="I21" s="113"/>
      <c r="J21" s="41">
        <v>400</v>
      </c>
      <c r="K21" s="42"/>
      <c r="L21" s="112" t="s">
        <v>109</v>
      </c>
      <c r="M21" s="113"/>
      <c r="N21" s="41">
        <v>55</v>
      </c>
      <c r="O21" s="42"/>
      <c r="P21" s="112" t="s">
        <v>109</v>
      </c>
      <c r="Q21" s="113"/>
      <c r="R21" s="43">
        <v>275</v>
      </c>
      <c r="S21" s="42"/>
      <c r="T21" s="112" t="s">
        <v>109</v>
      </c>
      <c r="U21" s="113"/>
      <c r="V21" s="41">
        <v>130</v>
      </c>
      <c r="W21" s="42"/>
      <c r="X21" s="112" t="s">
        <v>109</v>
      </c>
      <c r="Y21" s="113"/>
      <c r="Z21" s="43">
        <v>125</v>
      </c>
      <c r="AA21" s="42"/>
      <c r="AB21" s="112"/>
      <c r="AC21" s="113"/>
      <c r="AD21" s="44"/>
      <c r="AE21" s="42"/>
      <c r="AF21" s="112" t="s">
        <v>109</v>
      </c>
      <c r="AG21" s="113"/>
      <c r="AH21" s="44">
        <v>35</v>
      </c>
      <c r="AI21" s="42"/>
      <c r="AJ21" s="112"/>
      <c r="AK21" s="113"/>
      <c r="AL21" s="44"/>
      <c r="AM21" s="42"/>
      <c r="AN21" s="112"/>
      <c r="AO21" s="113"/>
      <c r="AP21" s="44"/>
      <c r="AQ21" s="1"/>
    </row>
    <row r="22" spans="2:43" customFormat="1" ht="15" customHeight="1">
      <c r="B22" s="110" t="str">
        <f>pedagoger!B14</f>
        <v>EPE</v>
      </c>
      <c r="C22" s="110" t="str">
        <f>pedagoger!C13</f>
        <v>L3</v>
      </c>
      <c r="D22" s="110">
        <f>pedagoger!F13</f>
        <v>1080</v>
      </c>
      <c r="E22" s="111" t="e">
        <f>SUM(J22,N22,R22,V22,Z22,AD22,AH22,AL22,AP22,#REF!)</f>
        <v>#REF!</v>
      </c>
      <c r="F22" s="111">
        <f>pedagoger!K14</f>
        <v>0</v>
      </c>
      <c r="H22" s="112" t="s">
        <v>110</v>
      </c>
      <c r="I22" s="113"/>
      <c r="J22" s="41">
        <v>400</v>
      </c>
      <c r="K22" s="42"/>
      <c r="L22" s="112" t="s">
        <v>110</v>
      </c>
      <c r="M22" s="113"/>
      <c r="N22" s="41">
        <v>55</v>
      </c>
      <c r="O22" s="42"/>
      <c r="P22" s="112" t="s">
        <v>110</v>
      </c>
      <c r="Q22" s="113"/>
      <c r="R22" s="43">
        <v>275</v>
      </c>
      <c r="S22" s="42"/>
      <c r="T22" s="112" t="s">
        <v>110</v>
      </c>
      <c r="U22" s="113"/>
      <c r="V22" s="41">
        <v>130</v>
      </c>
      <c r="W22" s="42"/>
      <c r="X22" s="112" t="s">
        <v>110</v>
      </c>
      <c r="Y22" s="113"/>
      <c r="Z22" s="43">
        <v>125</v>
      </c>
      <c r="AA22" s="42"/>
      <c r="AB22" s="112"/>
      <c r="AC22" s="113"/>
      <c r="AD22" s="44"/>
      <c r="AE22" s="42"/>
      <c r="AF22" s="112" t="s">
        <v>110</v>
      </c>
      <c r="AG22" s="113"/>
      <c r="AH22" s="44">
        <v>35</v>
      </c>
      <c r="AI22" s="42"/>
      <c r="AJ22" s="112"/>
      <c r="AK22" s="113"/>
      <c r="AL22" s="44"/>
      <c r="AM22" s="42"/>
      <c r="AN22" s="112"/>
      <c r="AO22" s="113"/>
      <c r="AP22" s="44"/>
      <c r="AQ22" s="1"/>
    </row>
    <row r="23" spans="2:43" ht="15" customHeight="1">
      <c r="B23" s="110" t="str">
        <f>pedagoger!B15</f>
        <v>EOR</v>
      </c>
      <c r="C23" s="110" t="str">
        <f>pedagoger!C15</f>
        <v>L3</v>
      </c>
      <c r="D23" s="110">
        <f>pedagoger!F15</f>
        <v>1080</v>
      </c>
      <c r="E23" s="111" t="e">
        <f>SUM(J23,N23,R23,V23,Z23,AD23,AH23,AL23,AP23,#REF!)</f>
        <v>#REF!</v>
      </c>
      <c r="F23" s="111">
        <f>pedagoger!K15</f>
        <v>0</v>
      </c>
      <c r="H23" s="112" t="s">
        <v>63</v>
      </c>
      <c r="I23" s="113"/>
      <c r="J23" s="41">
        <v>400</v>
      </c>
      <c r="K23" s="42"/>
      <c r="L23" s="112" t="s">
        <v>63</v>
      </c>
      <c r="M23" s="113"/>
      <c r="N23" s="41">
        <v>55</v>
      </c>
      <c r="O23" s="42"/>
      <c r="P23" s="112" t="s">
        <v>63</v>
      </c>
      <c r="Q23" s="113"/>
      <c r="R23" s="43">
        <v>275</v>
      </c>
      <c r="S23" s="42"/>
      <c r="T23" s="112" t="s">
        <v>63</v>
      </c>
      <c r="U23" s="113"/>
      <c r="V23" s="41">
        <v>130</v>
      </c>
      <c r="W23" s="42"/>
      <c r="X23" s="112" t="s">
        <v>63</v>
      </c>
      <c r="Y23" s="113"/>
      <c r="Z23" s="43">
        <v>125</v>
      </c>
      <c r="AA23" s="42"/>
      <c r="AB23" s="112"/>
      <c r="AC23" s="113"/>
      <c r="AD23" s="44"/>
      <c r="AE23" s="42"/>
      <c r="AF23" s="112" t="s">
        <v>63</v>
      </c>
      <c r="AG23" s="113"/>
      <c r="AH23" s="44">
        <v>35</v>
      </c>
      <c r="AI23" s="42"/>
      <c r="AJ23" s="112"/>
      <c r="AK23" s="113"/>
      <c r="AL23" s="44"/>
      <c r="AM23" s="42"/>
      <c r="AN23" s="112"/>
      <c r="AO23" s="113"/>
      <c r="AP23" s="44"/>
      <c r="AQ23" s="14"/>
    </row>
    <row r="24" spans="2:43" customFormat="1" ht="15" hidden="1" customHeight="1">
      <c r="B24" s="110" t="str">
        <f>pedagoger!B16</f>
        <v>GTI</v>
      </c>
      <c r="C24" s="110" t="str">
        <f>pedagoger!C18</f>
        <v>M5</v>
      </c>
      <c r="D24" s="110">
        <f>pedagoger!F18</f>
        <v>1080</v>
      </c>
      <c r="E24" s="111" t="e">
        <f>SUM(J24,N24,R24,V24,Z24,AD24,AH24,AL24,AP24,#REF!)</f>
        <v>#REF!</v>
      </c>
      <c r="F24" s="111">
        <f>pedagoger!K16</f>
        <v>0</v>
      </c>
      <c r="H24" s="115"/>
      <c r="I24" s="113"/>
      <c r="J24" s="41"/>
      <c r="K24" s="42"/>
      <c r="L24" s="114"/>
      <c r="M24" s="113"/>
      <c r="N24" s="41"/>
      <c r="O24" s="42"/>
      <c r="P24" s="114"/>
      <c r="Q24" s="113"/>
      <c r="R24" s="43"/>
      <c r="S24" s="42"/>
      <c r="T24" s="114"/>
      <c r="U24" s="113"/>
      <c r="V24" s="41"/>
      <c r="W24" s="42"/>
      <c r="X24" s="114"/>
      <c r="Y24" s="113"/>
      <c r="Z24" s="43"/>
      <c r="AA24" s="42"/>
      <c r="AB24" s="112"/>
      <c r="AC24" s="113"/>
      <c r="AD24" s="44"/>
      <c r="AE24" s="42"/>
      <c r="AF24" s="114"/>
      <c r="AG24" s="113"/>
      <c r="AH24" s="44"/>
      <c r="AI24" s="42"/>
      <c r="AJ24" s="112"/>
      <c r="AK24" s="113"/>
      <c r="AL24" s="44"/>
      <c r="AM24" s="42"/>
      <c r="AN24" s="112"/>
      <c r="AO24" s="113"/>
      <c r="AP24" s="44"/>
    </row>
    <row r="25" spans="2:43" customFormat="1" ht="15" hidden="1" customHeight="1">
      <c r="B25" s="110" t="str">
        <f>pedagoger!B17</f>
        <v>GDI</v>
      </c>
      <c r="C25" s="110" t="str">
        <f>pedagoger!C19</f>
        <v>M4</v>
      </c>
      <c r="D25" s="110">
        <f>pedagoger!F19</f>
        <v>1080</v>
      </c>
      <c r="E25" s="111" t="e">
        <f>SUM(J25,N25,R25,V25,Z25,AD25,AH25,AL25,AP25,#REF!)</f>
        <v>#REF!</v>
      </c>
      <c r="F25" s="111">
        <f>pedagoger!K17</f>
        <v>0</v>
      </c>
      <c r="H25" s="115"/>
      <c r="I25" s="113"/>
      <c r="J25" s="41"/>
      <c r="K25" s="42"/>
      <c r="L25" s="114"/>
      <c r="M25" s="113"/>
      <c r="N25" s="41"/>
      <c r="O25" s="42"/>
      <c r="P25" s="114"/>
      <c r="Q25" s="113"/>
      <c r="R25" s="43"/>
      <c r="S25" s="42"/>
      <c r="T25" s="114"/>
      <c r="U25" s="113"/>
      <c r="V25" s="41"/>
      <c r="W25" s="42"/>
      <c r="X25" s="114"/>
      <c r="Y25" s="113"/>
      <c r="Z25" s="43"/>
      <c r="AA25" s="42"/>
      <c r="AB25" s="112"/>
      <c r="AC25" s="113"/>
      <c r="AD25" s="44"/>
      <c r="AE25" s="42"/>
      <c r="AF25" s="112"/>
      <c r="AG25" s="113"/>
      <c r="AH25" s="44"/>
      <c r="AI25" s="42"/>
      <c r="AJ25" s="112"/>
      <c r="AK25" s="113"/>
      <c r="AL25" s="44"/>
      <c r="AM25" s="42"/>
      <c r="AN25" s="112"/>
      <c r="AO25" s="113"/>
      <c r="AP25" s="44"/>
    </row>
    <row r="26" spans="2:43" ht="15" hidden="1" customHeight="1">
      <c r="B26" s="110" t="str">
        <f>pedagoger!B18</f>
        <v>GBA</v>
      </c>
      <c r="C26" s="110" t="str">
        <f>pedagoger!C20</f>
        <v>M4</v>
      </c>
      <c r="D26" s="110">
        <f>pedagoger!F20</f>
        <v>1080</v>
      </c>
      <c r="E26" s="111" t="e">
        <f>SUM(J26,N26,R26,V26,Z26,AD26,AH26,AL26,AP26,#REF!)</f>
        <v>#REF!</v>
      </c>
      <c r="F26" s="111">
        <f>pedagoger!K18</f>
        <v>0</v>
      </c>
      <c r="H26" s="112"/>
      <c r="I26" s="113"/>
      <c r="J26" s="41"/>
      <c r="K26" s="42"/>
      <c r="L26" s="112"/>
      <c r="M26" s="113"/>
      <c r="N26" s="41"/>
      <c r="O26" s="42"/>
      <c r="P26" s="112"/>
      <c r="Q26" s="113"/>
      <c r="R26" s="43"/>
      <c r="S26" s="42"/>
      <c r="T26" s="112"/>
      <c r="U26" s="113"/>
      <c r="V26" s="41"/>
      <c r="W26" s="42"/>
      <c r="X26" s="112"/>
      <c r="Y26" s="113"/>
      <c r="Z26" s="43"/>
      <c r="AA26" s="42"/>
      <c r="AB26" s="112"/>
      <c r="AC26" s="113"/>
      <c r="AD26" s="44"/>
      <c r="AE26" s="42"/>
      <c r="AF26" s="112"/>
      <c r="AG26" s="113"/>
      <c r="AH26" s="44"/>
      <c r="AI26" s="42"/>
      <c r="AJ26" s="112"/>
      <c r="AK26" s="113"/>
      <c r="AL26" s="44"/>
      <c r="AM26" s="42"/>
      <c r="AN26" s="112"/>
      <c r="AO26" s="113"/>
      <c r="AP26" s="44"/>
    </row>
    <row r="27" spans="2:43" ht="15" hidden="1" customHeight="1">
      <c r="B27" s="110" t="str">
        <f>pedagoger!B19</f>
        <v>GTA</v>
      </c>
      <c r="C27" s="110" t="str">
        <f>pedagoger!C21</f>
        <v>M4</v>
      </c>
      <c r="D27" s="110">
        <f>pedagoger!F21</f>
        <v>918</v>
      </c>
      <c r="E27" s="111" t="e">
        <f>SUM(J27,N27,R27,V27,Z27,AD27,AH27,AL27,AP27,#REF!)</f>
        <v>#REF!</v>
      </c>
      <c r="F27" s="111">
        <f>pedagoger!K19</f>
        <v>0</v>
      </c>
      <c r="H27" s="112"/>
      <c r="I27" s="113"/>
      <c r="J27" s="41"/>
      <c r="K27" s="42"/>
      <c r="L27" s="112"/>
      <c r="M27" s="113"/>
      <c r="N27" s="41"/>
      <c r="O27" s="42"/>
      <c r="P27" s="112"/>
      <c r="Q27" s="113"/>
      <c r="R27" s="43"/>
      <c r="S27" s="42"/>
      <c r="T27" s="112"/>
      <c r="U27" s="113"/>
      <c r="V27" s="41"/>
      <c r="W27" s="42"/>
      <c r="X27" s="112"/>
      <c r="Y27" s="113"/>
      <c r="Z27" s="43"/>
      <c r="AA27" s="42"/>
      <c r="AB27" s="112"/>
      <c r="AC27" s="113"/>
      <c r="AD27" s="44"/>
      <c r="AE27" s="42"/>
      <c r="AF27" s="112"/>
      <c r="AG27" s="113"/>
      <c r="AH27" s="44"/>
      <c r="AI27" s="42"/>
      <c r="AJ27" s="112"/>
      <c r="AK27" s="113"/>
      <c r="AL27" s="44"/>
      <c r="AM27" s="42"/>
      <c r="AN27" s="112"/>
      <c r="AO27" s="113"/>
      <c r="AP27" s="44"/>
    </row>
    <row r="28" spans="2:43" customFormat="1" ht="15" hidden="1" customHeight="1">
      <c r="B28" s="110" t="str">
        <f>pedagoger!B20</f>
        <v>GSA</v>
      </c>
      <c r="C28" s="110" t="str">
        <f>pedagoger!C22</f>
        <v>M4</v>
      </c>
      <c r="D28" s="110">
        <f>pedagoger!F22</f>
        <v>1080</v>
      </c>
      <c r="E28" s="111" t="e">
        <f>SUM(J28,N28,R28,V28,Z28,AD28,AH28,AL28,AP28,#REF!)</f>
        <v>#REF!</v>
      </c>
      <c r="F28" s="111">
        <f>pedagoger!K20</f>
        <v>0</v>
      </c>
      <c r="H28" s="112"/>
      <c r="I28" s="113"/>
      <c r="J28" s="41"/>
      <c r="K28" s="42"/>
      <c r="L28" s="112"/>
      <c r="M28" s="113"/>
      <c r="N28" s="41"/>
      <c r="O28" s="42"/>
      <c r="P28" s="112"/>
      <c r="Q28" s="113"/>
      <c r="R28" s="43"/>
      <c r="S28" s="42"/>
      <c r="T28" s="112"/>
      <c r="U28" s="113"/>
      <c r="V28" s="41"/>
      <c r="W28" s="42"/>
      <c r="X28" s="112"/>
      <c r="Y28" s="113"/>
      <c r="Z28" s="43"/>
      <c r="AA28" s="42"/>
      <c r="AB28" s="112"/>
      <c r="AC28" s="113"/>
      <c r="AD28" s="44"/>
      <c r="AE28" s="42"/>
      <c r="AF28" s="112"/>
      <c r="AG28" s="113"/>
      <c r="AH28" s="44"/>
      <c r="AI28" s="42"/>
      <c r="AJ28" s="112"/>
      <c r="AK28" s="113"/>
      <c r="AL28" s="44"/>
      <c r="AM28" s="42"/>
      <c r="AN28" s="112"/>
      <c r="AO28" s="113"/>
      <c r="AP28" s="44"/>
    </row>
    <row r="29" spans="2:43" ht="15" hidden="1" customHeight="1">
      <c r="B29" s="110" t="str">
        <f>pedagoger!B21</f>
        <v>HPA</v>
      </c>
      <c r="C29" s="110" t="str">
        <f>pedagoger!C16</f>
        <v>M5</v>
      </c>
      <c r="D29" s="110">
        <f>pedagoger!F16</f>
        <v>1080</v>
      </c>
      <c r="E29" s="111" t="e">
        <f>SUM(J29,N29,R29,V29,Z29,AD29,AH29,AL29,AP29,#REF!)</f>
        <v>#REF!</v>
      </c>
      <c r="F29" s="111">
        <f>pedagoger!K21</f>
        <v>-2</v>
      </c>
      <c r="H29" s="112"/>
      <c r="I29" s="113"/>
      <c r="J29" s="41"/>
      <c r="K29" s="42"/>
      <c r="L29" s="112"/>
      <c r="M29" s="113"/>
      <c r="N29" s="41"/>
      <c r="O29" s="42"/>
      <c r="P29" s="112"/>
      <c r="Q29" s="113"/>
      <c r="R29" s="43"/>
      <c r="S29" s="42"/>
      <c r="T29" s="112"/>
      <c r="U29" s="113"/>
      <c r="V29" s="41"/>
      <c r="W29" s="42"/>
      <c r="X29" s="112"/>
      <c r="Y29" s="113"/>
      <c r="Z29" s="43"/>
      <c r="AA29" s="42"/>
      <c r="AB29" s="112"/>
      <c r="AC29" s="113"/>
      <c r="AD29" s="44"/>
      <c r="AE29" s="42"/>
      <c r="AF29" s="112"/>
      <c r="AG29" s="113"/>
      <c r="AH29" s="44"/>
      <c r="AI29" s="42"/>
      <c r="AJ29" s="112"/>
      <c r="AK29" s="113"/>
      <c r="AL29" s="44"/>
      <c r="AM29" s="42"/>
      <c r="AN29" s="112"/>
      <c r="AO29" s="113"/>
      <c r="AP29" s="44"/>
    </row>
    <row r="30" spans="2:43" ht="15" hidden="1" customHeight="1">
      <c r="B30" s="110" t="str">
        <f>pedagoger!B22</f>
        <v>HTI</v>
      </c>
      <c r="C30" s="110" t="str">
        <f>pedagoger!C17</f>
        <v>M5</v>
      </c>
      <c r="D30" s="110">
        <f>pedagoger!F17</f>
        <v>1080</v>
      </c>
      <c r="E30" s="111" t="e">
        <f>SUM(J30,N30,R30,V30,Z30,AD30,AH30,AL30,AP30,#REF!)</f>
        <v>#REF!</v>
      </c>
      <c r="F30" s="111">
        <f>pedagoger!K22</f>
        <v>25</v>
      </c>
      <c r="H30" s="112"/>
      <c r="I30" s="113"/>
      <c r="J30" s="41"/>
      <c r="K30" s="42"/>
      <c r="L30" s="112"/>
      <c r="M30" s="113"/>
      <c r="N30" s="41"/>
      <c r="O30" s="42"/>
      <c r="P30" s="112"/>
      <c r="Q30" s="113"/>
      <c r="R30" s="43"/>
      <c r="S30" s="42"/>
      <c r="T30" s="112"/>
      <c r="U30" s="113"/>
      <c r="V30" s="41"/>
      <c r="W30" s="42"/>
      <c r="X30" s="112"/>
      <c r="Y30" s="113"/>
      <c r="Z30" s="43"/>
      <c r="AA30" s="42"/>
      <c r="AB30" s="112"/>
      <c r="AC30" s="113"/>
      <c r="AD30" s="44"/>
      <c r="AE30" s="42"/>
      <c r="AF30" s="112"/>
      <c r="AG30" s="113"/>
      <c r="AH30" s="44"/>
      <c r="AI30" s="42"/>
      <c r="AJ30" s="112"/>
      <c r="AK30" s="113"/>
      <c r="AL30" s="44"/>
      <c r="AM30" s="42"/>
      <c r="AN30" s="112"/>
      <c r="AO30" s="113"/>
      <c r="AP30" s="44"/>
    </row>
    <row r="31" spans="2:43" customFormat="1" ht="15" hidden="1" customHeight="1">
      <c r="B31" s="110" t="str">
        <f>pedagoger!B23</f>
        <v>IGE</v>
      </c>
      <c r="C31" s="110" t="str">
        <f>pedagoger!C23</f>
        <v>M6</v>
      </c>
      <c r="D31" s="110">
        <f>pedagoger!F23</f>
        <v>1080</v>
      </c>
      <c r="E31" s="111" t="e">
        <f>SUM(J31,N31,R31,V31,Z31,AD31,AH31,AL31,AP31,#REF!)</f>
        <v>#REF!</v>
      </c>
      <c r="F31" s="111">
        <f>pedagoger!K23</f>
        <v>0</v>
      </c>
      <c r="H31" s="112"/>
      <c r="I31" s="113"/>
      <c r="J31" s="41"/>
      <c r="K31" s="42"/>
      <c r="L31" s="112"/>
      <c r="M31" s="113"/>
      <c r="N31" s="41"/>
      <c r="O31" s="42"/>
      <c r="P31" s="112"/>
      <c r="Q31" s="113"/>
      <c r="R31" s="43"/>
      <c r="S31" s="42"/>
      <c r="T31" s="112"/>
      <c r="U31" s="113"/>
      <c r="V31" s="41"/>
      <c r="W31" s="42"/>
      <c r="X31" s="112"/>
      <c r="Y31" s="113"/>
      <c r="Z31" s="43"/>
      <c r="AA31" s="42"/>
      <c r="AB31" s="112"/>
      <c r="AC31" s="113"/>
      <c r="AD31" s="44"/>
      <c r="AE31" s="42"/>
      <c r="AF31" s="112"/>
      <c r="AG31" s="113"/>
      <c r="AH31" s="44"/>
      <c r="AI31" s="42"/>
      <c r="AJ31" s="114"/>
      <c r="AK31" s="113"/>
      <c r="AL31" s="44"/>
      <c r="AM31" s="42"/>
      <c r="AN31" s="112"/>
      <c r="AO31" s="113"/>
      <c r="AP31" s="44"/>
    </row>
    <row r="32" spans="2:43" customFormat="1" ht="15" hidden="1" customHeight="1">
      <c r="B32" s="110" t="str">
        <f>pedagoger!B24</f>
        <v>IRE</v>
      </c>
      <c r="C32" s="110" t="str">
        <f>pedagoger!C24</f>
        <v>M6</v>
      </c>
      <c r="D32" s="110">
        <f>pedagoger!F24</f>
        <v>1080</v>
      </c>
      <c r="E32" s="111" t="e">
        <f>SUM(J32,N32,R32,V32,Z32,AD32,AH32,AL32,AP32,#REF!)</f>
        <v>#REF!</v>
      </c>
      <c r="F32" s="111">
        <f>pedagoger!K24</f>
        <v>0</v>
      </c>
      <c r="H32" s="112"/>
      <c r="I32" s="113"/>
      <c r="J32" s="41"/>
      <c r="K32" s="42"/>
      <c r="L32" s="112"/>
      <c r="M32" s="113"/>
      <c r="N32" s="41"/>
      <c r="O32" s="42"/>
      <c r="P32" s="112"/>
      <c r="Q32" s="113"/>
      <c r="R32" s="43"/>
      <c r="S32" s="42"/>
      <c r="T32" s="112"/>
      <c r="U32" s="113"/>
      <c r="V32" s="41"/>
      <c r="W32" s="42"/>
      <c r="X32" s="112"/>
      <c r="Y32" s="113"/>
      <c r="Z32" s="43"/>
      <c r="AA32" s="42"/>
      <c r="AB32" s="112"/>
      <c r="AC32" s="113"/>
      <c r="AD32" s="44"/>
      <c r="AE32" s="42"/>
      <c r="AF32" s="112"/>
      <c r="AG32" s="113"/>
      <c r="AH32" s="44"/>
      <c r="AI32" s="42"/>
      <c r="AJ32" s="112"/>
      <c r="AK32" s="113"/>
      <c r="AL32" s="44"/>
      <c r="AM32" s="42"/>
      <c r="AN32" s="114"/>
      <c r="AO32" s="113"/>
      <c r="AP32" s="44"/>
    </row>
    <row r="33" spans="2:42" customFormat="1" ht="15" hidden="1" customHeight="1">
      <c r="B33" s="110" t="str">
        <f>pedagoger!B25</f>
        <v>IDI</v>
      </c>
      <c r="C33" s="110" t="str">
        <f>pedagoger!C25</f>
        <v>M6</v>
      </c>
      <c r="D33" s="110">
        <f>pedagoger!F25</f>
        <v>1080</v>
      </c>
      <c r="E33" s="111" t="e">
        <f>SUM(J33,N33,R33,V33,Z33,AD33,AH33,AL33,AP33,#REF!)</f>
        <v>#REF!</v>
      </c>
      <c r="F33" s="111">
        <f>pedagoger!K25</f>
        <v>0</v>
      </c>
      <c r="H33" s="112"/>
      <c r="I33" s="113"/>
      <c r="J33" s="41"/>
      <c r="K33" s="42"/>
      <c r="L33" s="112"/>
      <c r="M33" s="113"/>
      <c r="N33" s="41"/>
      <c r="O33" s="42"/>
      <c r="P33" s="112"/>
      <c r="Q33" s="113"/>
      <c r="R33" s="43"/>
      <c r="S33" s="42"/>
      <c r="T33" s="112"/>
      <c r="U33" s="113"/>
      <c r="V33" s="41"/>
      <c r="W33" s="42"/>
      <c r="X33" s="112"/>
      <c r="Y33" s="113"/>
      <c r="Z33" s="43"/>
      <c r="AA33" s="42"/>
      <c r="AB33" s="112"/>
      <c r="AC33" s="113"/>
      <c r="AD33" s="44"/>
      <c r="AE33" s="42"/>
      <c r="AF33" s="112"/>
      <c r="AG33" s="113"/>
      <c r="AH33" s="44"/>
      <c r="AI33" s="42"/>
      <c r="AJ33" s="112"/>
      <c r="AK33" s="113"/>
      <c r="AL33" s="44"/>
      <c r="AM33" s="42"/>
      <c r="AN33" s="112"/>
      <c r="AO33" s="113"/>
      <c r="AP33" s="44"/>
    </row>
    <row r="34" spans="2:42" customFormat="1" ht="15" hidden="1" customHeight="1">
      <c r="B34" s="110" t="str">
        <f>pedagoger!B26</f>
        <v>IKO</v>
      </c>
      <c r="C34" s="110" t="str">
        <f>pedagoger!C26</f>
        <v>M6</v>
      </c>
      <c r="D34" s="110">
        <f>pedagoger!F26</f>
        <v>864</v>
      </c>
      <c r="E34" s="111" t="e">
        <f>SUM(J34,N34,R34,V34,Z34,AD34,AH34,AL34,AP34,#REF!)</f>
        <v>#REF!</v>
      </c>
      <c r="F34" s="111">
        <f>pedagoger!K26</f>
        <v>4</v>
      </c>
      <c r="H34" s="112"/>
      <c r="I34" s="113"/>
      <c r="J34" s="41"/>
      <c r="K34" s="42"/>
      <c r="L34" s="112"/>
      <c r="M34" s="113"/>
      <c r="N34" s="41"/>
      <c r="O34" s="42"/>
      <c r="P34" s="112"/>
      <c r="Q34" s="113"/>
      <c r="R34" s="43"/>
      <c r="S34" s="42"/>
      <c r="T34" s="112"/>
      <c r="U34" s="113"/>
      <c r="V34" s="41"/>
      <c r="W34" s="42"/>
      <c r="X34" s="112"/>
      <c r="Y34" s="113"/>
      <c r="Z34" s="43"/>
      <c r="AA34" s="42"/>
      <c r="AB34" s="112"/>
      <c r="AC34" s="113"/>
      <c r="AD34" s="44"/>
      <c r="AE34" s="42"/>
      <c r="AF34" s="112"/>
      <c r="AG34" s="113"/>
      <c r="AH34" s="44"/>
      <c r="AI34" s="42"/>
      <c r="AJ34" s="112"/>
      <c r="AK34" s="113"/>
      <c r="AL34" s="44"/>
      <c r="AM34" s="42"/>
      <c r="AN34" s="112"/>
      <c r="AO34" s="113"/>
      <c r="AP34" s="44"/>
    </row>
    <row r="35" spans="2:42" customFormat="1" ht="15" hidden="1" customHeight="1">
      <c r="B35" s="110" t="str">
        <f>pedagoger!B27</f>
        <v>JKU</v>
      </c>
      <c r="C35" s="110" t="str">
        <f>pedagoger!C27</f>
        <v>H7</v>
      </c>
      <c r="D35" s="110">
        <f>pedagoger!F27</f>
        <v>1080</v>
      </c>
      <c r="E35" s="111" t="e">
        <f>SUM(J35,N35,R35,V35,Z35,AD35,AH35,AL35,AP35,#REF!)</f>
        <v>#REF!</v>
      </c>
      <c r="F35" s="111">
        <f>pedagoger!K27</f>
        <v>0</v>
      </c>
      <c r="H35" s="115"/>
      <c r="I35" s="113"/>
      <c r="J35" s="41"/>
      <c r="K35" s="42"/>
      <c r="L35" s="114"/>
      <c r="M35" s="113"/>
      <c r="N35" s="41"/>
      <c r="O35" s="42"/>
      <c r="P35" s="114"/>
      <c r="Q35" s="113"/>
      <c r="R35" s="43"/>
      <c r="S35" s="42"/>
      <c r="T35" s="114"/>
      <c r="U35" s="113"/>
      <c r="V35" s="41"/>
      <c r="W35" s="42"/>
      <c r="X35" s="114"/>
      <c r="Y35" s="113"/>
      <c r="Z35" s="43"/>
      <c r="AA35" s="42"/>
      <c r="AB35" s="114"/>
      <c r="AC35" s="113"/>
      <c r="AD35" s="44"/>
      <c r="AE35" s="42"/>
      <c r="AF35" s="112"/>
      <c r="AG35" s="113"/>
      <c r="AH35" s="44"/>
      <c r="AI35" s="42"/>
      <c r="AJ35" s="112"/>
      <c r="AK35" s="113"/>
      <c r="AL35" s="44"/>
      <c r="AM35" s="42"/>
      <c r="AN35" s="112"/>
      <c r="AO35" s="113"/>
      <c r="AP35" s="44"/>
    </row>
    <row r="36" spans="2:42" customFormat="1" ht="15" hidden="1" customHeight="1">
      <c r="B36" s="110" t="str">
        <f>pedagoger!B28</f>
        <v>JRO</v>
      </c>
      <c r="C36" s="110" t="str">
        <f>pedagoger!C28</f>
        <v>H8</v>
      </c>
      <c r="D36" s="110">
        <f>pedagoger!F28</f>
        <v>1080</v>
      </c>
      <c r="E36" s="111" t="e">
        <f>SUM(J36,N36,R36,V36,Z36,AD36,AH36,AL36,AP36,#REF!)</f>
        <v>#REF!</v>
      </c>
      <c r="F36" s="111">
        <f>pedagoger!K28</f>
        <v>0</v>
      </c>
      <c r="H36" s="115"/>
      <c r="I36" s="113"/>
      <c r="J36" s="41"/>
      <c r="K36" s="42"/>
      <c r="L36" s="114"/>
      <c r="M36" s="113"/>
      <c r="N36" s="41"/>
      <c r="O36" s="42"/>
      <c r="P36" s="114"/>
      <c r="Q36" s="113"/>
      <c r="R36" s="43"/>
      <c r="S36" s="42"/>
      <c r="T36" s="114"/>
      <c r="U36" s="126"/>
      <c r="V36" s="41"/>
      <c r="W36" s="42"/>
      <c r="X36" s="114"/>
      <c r="Y36" s="113"/>
      <c r="Z36" s="43"/>
      <c r="AA36" s="42"/>
      <c r="AB36" s="112"/>
      <c r="AC36" s="113"/>
      <c r="AD36" s="44"/>
      <c r="AE36" s="42"/>
      <c r="AF36" s="112"/>
      <c r="AG36" s="113"/>
      <c r="AH36" s="44"/>
      <c r="AI36" s="42"/>
      <c r="AJ36" s="112"/>
      <c r="AK36" s="113"/>
      <c r="AL36" s="44"/>
      <c r="AM36" s="42"/>
      <c r="AN36" s="112"/>
      <c r="AO36" s="113"/>
      <c r="AP36" s="44"/>
    </row>
    <row r="37" spans="2:42" ht="15" hidden="1" customHeight="1">
      <c r="B37" s="110" t="str">
        <f>pedagoger!B29</f>
        <v>JIR</v>
      </c>
      <c r="C37" s="110" t="str">
        <f>pedagoger!C29</f>
        <v>H9</v>
      </c>
      <c r="D37" s="110">
        <f>pedagoger!F29</f>
        <v>1080</v>
      </c>
      <c r="E37" s="111" t="e">
        <f>SUM(J37,N37,R37,V37,Z37,AD37,AH37,AL37,AP37,#REF!)</f>
        <v>#REF!</v>
      </c>
      <c r="F37" s="111">
        <f>pedagoger!K29</f>
        <v>-10</v>
      </c>
      <c r="H37" s="115"/>
      <c r="I37" s="113"/>
      <c r="J37" s="41"/>
      <c r="K37" s="42"/>
      <c r="L37" s="112"/>
      <c r="M37" s="113"/>
      <c r="N37" s="41"/>
      <c r="O37" s="42"/>
      <c r="P37" s="114"/>
      <c r="Q37" s="113"/>
      <c r="R37" s="43"/>
      <c r="S37" s="42"/>
      <c r="T37" s="114"/>
      <c r="U37" s="126"/>
      <c r="V37" s="41"/>
      <c r="W37" s="42"/>
      <c r="X37" s="112"/>
      <c r="Y37" s="113"/>
      <c r="Z37" s="43"/>
      <c r="AA37" s="42"/>
      <c r="AB37" s="112"/>
      <c r="AC37" s="113"/>
      <c r="AD37" s="44"/>
      <c r="AE37" s="42"/>
      <c r="AF37" s="112"/>
      <c r="AG37" s="113"/>
      <c r="AH37" s="44"/>
      <c r="AI37" s="42"/>
      <c r="AJ37" s="112"/>
      <c r="AK37" s="113"/>
      <c r="AL37" s="44"/>
      <c r="AM37" s="42"/>
      <c r="AN37" s="112"/>
      <c r="AO37" s="113"/>
      <c r="AP37" s="44"/>
    </row>
    <row r="38" spans="2:42" customFormat="1" ht="15" hidden="1" customHeight="1">
      <c r="B38" s="110" t="str">
        <f>pedagoger!B30</f>
        <v>JPE</v>
      </c>
      <c r="C38" s="110" t="str">
        <f>pedagoger!C30</f>
        <v>H7</v>
      </c>
      <c r="D38" s="110">
        <f>pedagoger!F30</f>
        <v>1080</v>
      </c>
      <c r="E38" s="111" t="e">
        <f>SUM(J38,N38,R38,V38,Z38,AD38,AH38,AL38,AP38,#REF!)</f>
        <v>#REF!</v>
      </c>
      <c r="F38" s="111">
        <f>pedagoger!K30</f>
        <v>0</v>
      </c>
      <c r="H38" s="115"/>
      <c r="I38" s="113"/>
      <c r="J38" s="41"/>
      <c r="K38" s="42"/>
      <c r="L38" s="112"/>
      <c r="M38" s="113"/>
      <c r="N38" s="41"/>
      <c r="O38" s="42"/>
      <c r="P38" s="114"/>
      <c r="Q38" s="113"/>
      <c r="R38" s="43"/>
      <c r="S38" s="42"/>
      <c r="T38" s="114"/>
      <c r="U38" s="126"/>
      <c r="V38" s="41"/>
      <c r="W38" s="42"/>
      <c r="X38" s="112"/>
      <c r="Y38" s="113"/>
      <c r="Z38" s="43"/>
      <c r="AA38" s="42"/>
      <c r="AB38" s="112"/>
      <c r="AC38" s="113"/>
      <c r="AD38" s="44"/>
      <c r="AE38" s="42"/>
      <c r="AF38" s="112"/>
      <c r="AG38" s="113"/>
      <c r="AH38" s="44"/>
      <c r="AI38" s="42"/>
      <c r="AJ38" s="112"/>
      <c r="AK38" s="113"/>
      <c r="AL38" s="44"/>
      <c r="AM38" s="42"/>
      <c r="AN38" s="112"/>
      <c r="AO38" s="113"/>
      <c r="AP38" s="44"/>
    </row>
    <row r="39" spans="2:42" ht="15" hidden="1" customHeight="1">
      <c r="B39" s="110" t="str">
        <f>pedagoger!B31</f>
        <v>JDI</v>
      </c>
      <c r="C39" s="110" t="str">
        <f>pedagoger!C31</f>
        <v>SVA</v>
      </c>
      <c r="D39" s="110">
        <f>pedagoger!F31</f>
        <v>1080</v>
      </c>
      <c r="E39" s="111" t="e">
        <f>SUM(J39,N39,R39,V39,Z39,AD39,AH39,AL39,AP39,#REF!)</f>
        <v>#REF!</v>
      </c>
      <c r="F39" s="111">
        <f>pedagoger!K31</f>
        <v>0</v>
      </c>
      <c r="G39"/>
      <c r="H39" s="115"/>
      <c r="I39" s="113"/>
      <c r="J39" s="41"/>
      <c r="K39" s="42"/>
      <c r="L39" s="112"/>
      <c r="M39" s="113"/>
      <c r="N39" s="41"/>
      <c r="O39" s="42"/>
      <c r="P39" s="114"/>
      <c r="Q39" s="113"/>
      <c r="R39" s="43"/>
      <c r="S39" s="42"/>
      <c r="T39" s="114"/>
      <c r="U39" s="126"/>
      <c r="V39" s="41"/>
      <c r="W39" s="42"/>
      <c r="X39" s="112"/>
      <c r="Y39" s="113"/>
      <c r="Z39" s="43"/>
      <c r="AA39" s="42"/>
      <c r="AB39" s="112"/>
      <c r="AC39" s="113"/>
      <c r="AD39" s="44"/>
      <c r="AE39" s="42"/>
      <c r="AF39" s="112"/>
      <c r="AG39" s="113"/>
      <c r="AH39" s="44"/>
      <c r="AI39" s="42"/>
      <c r="AJ39" s="112"/>
      <c r="AK39" s="113"/>
      <c r="AL39" s="44"/>
      <c r="AM39" s="42"/>
      <c r="AN39" s="112"/>
      <c r="AO39" s="113"/>
      <c r="AP39" s="44"/>
    </row>
    <row r="40" spans="2:42" ht="15" hidden="1" customHeight="1">
      <c r="B40" s="110" t="str">
        <f>pedagoger!B32</f>
        <v>JSA</v>
      </c>
      <c r="C40" s="110" t="str">
        <f>pedagoger!C32</f>
        <v>H8</v>
      </c>
      <c r="D40" s="110">
        <f>pedagoger!F32</f>
        <v>1080</v>
      </c>
      <c r="E40" s="111" t="e">
        <f>SUM(J40,N40,R40,V40,Z40,AD40,AH40,AL40,AP40,#REF!)</f>
        <v>#REF!</v>
      </c>
      <c r="F40" s="111">
        <f>pedagoger!K32</f>
        <v>-10</v>
      </c>
      <c r="G40"/>
      <c r="H40" s="115"/>
      <c r="I40" s="113"/>
      <c r="J40" s="41"/>
      <c r="K40" s="42"/>
      <c r="L40" s="112"/>
      <c r="M40" s="113"/>
      <c r="N40" s="41"/>
      <c r="O40" s="42"/>
      <c r="P40" s="114"/>
      <c r="Q40" s="113"/>
      <c r="R40" s="43"/>
      <c r="S40" s="42"/>
      <c r="T40" s="114"/>
      <c r="U40" s="126"/>
      <c r="V40" s="41"/>
      <c r="W40" s="42"/>
      <c r="X40" s="112"/>
      <c r="Y40" s="113"/>
      <c r="Z40" s="43"/>
      <c r="AA40" s="42"/>
      <c r="AB40" s="112"/>
      <c r="AC40" s="113"/>
      <c r="AD40" s="44"/>
      <c r="AE40" s="42"/>
      <c r="AF40" s="112"/>
      <c r="AG40" s="113"/>
      <c r="AH40" s="44"/>
      <c r="AI40" s="42"/>
      <c r="AJ40" s="112"/>
      <c r="AK40" s="113"/>
      <c r="AL40" s="44"/>
      <c r="AM40" s="42"/>
      <c r="AN40" s="112"/>
      <c r="AO40" s="113"/>
      <c r="AP40" s="44"/>
    </row>
    <row r="41" spans="2:42" ht="15" hidden="1" customHeight="1">
      <c r="B41" s="110" t="str">
        <f>pedagoger!B33</f>
        <v>KAK</v>
      </c>
      <c r="C41" s="110" t="str">
        <f>pedagoger!C33</f>
        <v>H7</v>
      </c>
      <c r="D41" s="110">
        <f>pedagoger!F33</f>
        <v>1080</v>
      </c>
      <c r="E41" s="111" t="e">
        <f>SUM(J41,N41,R41,V41,Z41,AD41,AH41,AL41,AP41,#REF!)</f>
        <v>#REF!</v>
      </c>
      <c r="F41" s="111">
        <f>pedagoger!K33</f>
        <v>-10</v>
      </c>
      <c r="G41"/>
      <c r="H41" s="115"/>
      <c r="I41" s="113"/>
      <c r="J41" s="41"/>
      <c r="K41" s="42"/>
      <c r="L41" s="112"/>
      <c r="M41" s="113"/>
      <c r="N41" s="41"/>
      <c r="O41" s="42"/>
      <c r="P41" s="114"/>
      <c r="Q41" s="113"/>
      <c r="R41" s="43"/>
      <c r="S41" s="42"/>
      <c r="T41" s="114"/>
      <c r="U41" s="126"/>
      <c r="V41" s="41"/>
      <c r="W41" s="42"/>
      <c r="X41" s="112"/>
      <c r="Y41" s="113"/>
      <c r="Z41" s="43"/>
      <c r="AA41" s="42"/>
      <c r="AB41" s="112"/>
      <c r="AC41" s="113"/>
      <c r="AD41" s="44"/>
      <c r="AE41" s="42"/>
      <c r="AF41" s="112"/>
      <c r="AG41" s="113"/>
      <c r="AH41" s="44"/>
      <c r="AI41" s="42"/>
      <c r="AJ41" s="112"/>
      <c r="AK41" s="113"/>
      <c r="AL41" s="44"/>
      <c r="AM41" s="42"/>
      <c r="AN41" s="112"/>
      <c r="AO41" s="113"/>
      <c r="AP41" s="44"/>
    </row>
    <row r="42" spans="2:42" ht="15" hidden="1" customHeight="1">
      <c r="B42" s="110" t="str">
        <f>pedagoger!B34</f>
        <v>KTI</v>
      </c>
      <c r="C42" s="110" t="str">
        <f>pedagoger!C34</f>
        <v>H8</v>
      </c>
      <c r="D42" s="110">
        <f>pedagoger!F34</f>
        <v>1080</v>
      </c>
      <c r="E42" s="111" t="e">
        <f>SUM(J42,N42,R42,V42,Z42,AD42,AH42,AL42,AP42,#REF!)</f>
        <v>#REF!</v>
      </c>
      <c r="F42" s="111">
        <f>pedagoger!K34</f>
        <v>0</v>
      </c>
      <c r="G42"/>
      <c r="H42" s="115"/>
      <c r="I42" s="113"/>
      <c r="J42" s="41"/>
      <c r="K42" s="42"/>
      <c r="L42" s="112"/>
      <c r="M42" s="113"/>
      <c r="N42" s="41"/>
      <c r="O42" s="42"/>
      <c r="P42" s="114"/>
      <c r="Q42" s="113"/>
      <c r="R42" s="43"/>
      <c r="S42" s="42"/>
      <c r="T42" s="114"/>
      <c r="U42" s="126"/>
      <c r="V42" s="41"/>
      <c r="W42" s="42"/>
      <c r="X42" s="112"/>
      <c r="Y42" s="113"/>
      <c r="Z42" s="43"/>
      <c r="AA42" s="42"/>
      <c r="AB42" s="112"/>
      <c r="AC42" s="113"/>
      <c r="AD42" s="44"/>
      <c r="AE42" s="42"/>
      <c r="AF42" s="112"/>
      <c r="AG42" s="113"/>
      <c r="AH42" s="44"/>
      <c r="AI42" s="42"/>
      <c r="AJ42" s="112"/>
      <c r="AK42" s="113"/>
      <c r="AL42" s="44"/>
      <c r="AM42" s="42"/>
      <c r="AN42" s="112"/>
      <c r="AO42" s="113"/>
      <c r="AP42" s="44"/>
    </row>
    <row r="43" spans="2:42" ht="15" hidden="1" customHeight="1">
      <c r="B43" s="110" t="str">
        <f>pedagoger!B35</f>
        <v>LRO</v>
      </c>
      <c r="C43" s="110" t="str">
        <f>pedagoger!C35</f>
        <v>H8</v>
      </c>
      <c r="D43" s="110">
        <f>pedagoger!F35</f>
        <v>1080</v>
      </c>
      <c r="E43" s="111" t="e">
        <f>SUM(J43,N43,R43,V43,Z43,AD43,AH43,AL43,AP43,#REF!)</f>
        <v>#REF!</v>
      </c>
      <c r="F43" s="111">
        <f>pedagoger!K35</f>
        <v>-10</v>
      </c>
      <c r="G43"/>
      <c r="H43" s="115"/>
      <c r="I43" s="113"/>
      <c r="J43" s="41"/>
      <c r="K43" s="42"/>
      <c r="L43" s="112"/>
      <c r="M43" s="113"/>
      <c r="N43" s="41"/>
      <c r="O43" s="42"/>
      <c r="P43" s="114"/>
      <c r="Q43" s="113"/>
      <c r="R43" s="43"/>
      <c r="S43" s="42"/>
      <c r="T43" s="114"/>
      <c r="U43" s="126"/>
      <c r="V43" s="41"/>
      <c r="W43" s="42"/>
      <c r="X43" s="112"/>
      <c r="Y43" s="113"/>
      <c r="Z43" s="43"/>
      <c r="AA43" s="42"/>
      <c r="AB43" s="112"/>
      <c r="AC43" s="113"/>
      <c r="AD43" s="44"/>
      <c r="AE43" s="42"/>
      <c r="AF43" s="112"/>
      <c r="AG43" s="113"/>
      <c r="AH43" s="44"/>
      <c r="AI43" s="42"/>
      <c r="AJ43" s="112"/>
      <c r="AK43" s="113"/>
      <c r="AL43" s="44"/>
      <c r="AM43" s="42"/>
      <c r="AN43" s="112"/>
      <c r="AO43" s="113"/>
      <c r="AP43" s="44"/>
    </row>
    <row r="44" spans="2:42" ht="15" hidden="1" customHeight="1">
      <c r="B44" s="110" t="str">
        <f>pedagoger!B36</f>
        <v>MSU</v>
      </c>
      <c r="C44" s="110" t="str">
        <f>pedagoger!C36</f>
        <v>H9</v>
      </c>
      <c r="D44" s="110">
        <f>pedagoger!F36</f>
        <v>928.8</v>
      </c>
      <c r="E44" s="111" t="e">
        <f>SUM(J44,N44,R44,V44,Z44,AD44,AH44,AL44,AP44,#REF!)</f>
        <v>#REF!</v>
      </c>
      <c r="F44" s="111">
        <f>pedagoger!K36</f>
        <v>8.7999999999999545</v>
      </c>
      <c r="G44"/>
      <c r="H44" s="115"/>
      <c r="I44" s="113"/>
      <c r="J44" s="41"/>
      <c r="K44" s="42"/>
      <c r="L44" s="112"/>
      <c r="M44" s="113"/>
      <c r="N44" s="41"/>
      <c r="O44" s="42"/>
      <c r="P44" s="114"/>
      <c r="Q44" s="113"/>
      <c r="R44" s="43"/>
      <c r="S44" s="42"/>
      <c r="T44" s="114"/>
      <c r="U44" s="126"/>
      <c r="V44" s="41"/>
      <c r="W44" s="42"/>
      <c r="X44" s="112"/>
      <c r="Y44" s="113"/>
      <c r="Z44" s="43"/>
      <c r="AA44" s="42"/>
      <c r="AB44" s="112"/>
      <c r="AC44" s="113"/>
      <c r="AD44" s="44"/>
      <c r="AE44" s="42"/>
      <c r="AF44" s="112"/>
      <c r="AG44" s="113"/>
      <c r="AH44" s="44"/>
      <c r="AI44" s="42"/>
      <c r="AJ44" s="112"/>
      <c r="AK44" s="113"/>
      <c r="AL44" s="44"/>
      <c r="AM44" s="42"/>
      <c r="AN44" s="112"/>
      <c r="AO44" s="113"/>
      <c r="AP44" s="44"/>
    </row>
    <row r="45" spans="2:42" ht="15" hidden="1" customHeight="1">
      <c r="B45" s="110" t="str">
        <f>pedagoger!B37</f>
        <v>MKU</v>
      </c>
      <c r="C45" s="110" t="str">
        <f>pedagoger!C37</f>
        <v>SVA</v>
      </c>
      <c r="D45" s="110">
        <f>pedagoger!F37</f>
        <v>1080</v>
      </c>
      <c r="E45" s="111" t="e">
        <f>SUM(J45,N45,R45,V45,Z45,AD45,AH45,AL45,AP45,#REF!)</f>
        <v>#REF!</v>
      </c>
      <c r="F45" s="111">
        <f>pedagoger!K37</f>
        <v>0</v>
      </c>
      <c r="G45"/>
      <c r="H45" s="115"/>
      <c r="I45" s="113"/>
      <c r="J45" s="41"/>
      <c r="K45" s="42"/>
      <c r="L45" s="112"/>
      <c r="M45" s="113"/>
      <c r="N45" s="41"/>
      <c r="O45" s="42"/>
      <c r="P45" s="114"/>
      <c r="Q45" s="113"/>
      <c r="R45" s="43"/>
      <c r="S45" s="42"/>
      <c r="T45" s="114"/>
      <c r="U45" s="126"/>
      <c r="V45" s="41"/>
      <c r="W45" s="42"/>
      <c r="X45" s="112"/>
      <c r="Y45" s="113"/>
      <c r="Z45" s="43"/>
      <c r="AA45" s="42"/>
      <c r="AB45" s="112"/>
      <c r="AC45" s="113"/>
      <c r="AD45" s="44"/>
      <c r="AE45" s="42"/>
      <c r="AF45" s="112"/>
      <c r="AG45" s="113"/>
      <c r="AH45" s="44"/>
      <c r="AI45" s="42"/>
      <c r="AJ45" s="112"/>
      <c r="AK45" s="113"/>
      <c r="AL45" s="44"/>
      <c r="AM45" s="42"/>
      <c r="AN45" s="112"/>
      <c r="AO45" s="113"/>
      <c r="AP45" s="44"/>
    </row>
    <row r="46" spans="2:42" ht="15" hidden="1" customHeight="1">
      <c r="B46" s="110" t="str">
        <f>pedagoger!B38</f>
        <v>MSA</v>
      </c>
      <c r="C46" s="110" t="str">
        <f>pedagoger!C38</f>
        <v>H7</v>
      </c>
      <c r="D46" s="110">
        <f>pedagoger!F38</f>
        <v>1080</v>
      </c>
      <c r="E46" s="111" t="e">
        <f>SUM(J46,N46,R46,V46,Z46,AD46,AH46,AL46,AP46,#REF!)</f>
        <v>#REF!</v>
      </c>
      <c r="F46" s="111">
        <f>pedagoger!K38</f>
        <v>-10</v>
      </c>
      <c r="G46"/>
      <c r="H46" s="115"/>
      <c r="I46" s="113"/>
      <c r="J46" s="41"/>
      <c r="K46" s="42"/>
      <c r="L46" s="112"/>
      <c r="M46" s="113"/>
      <c r="N46" s="41"/>
      <c r="O46" s="42"/>
      <c r="P46" s="114"/>
      <c r="Q46" s="113"/>
      <c r="R46" s="43"/>
      <c r="S46" s="42"/>
      <c r="T46" s="114"/>
      <c r="U46" s="126"/>
      <c r="V46" s="41"/>
      <c r="W46" s="42"/>
      <c r="X46" s="112"/>
      <c r="Y46" s="113"/>
      <c r="Z46" s="43"/>
      <c r="AA46" s="42"/>
      <c r="AB46" s="112"/>
      <c r="AC46" s="113"/>
      <c r="AD46" s="44"/>
      <c r="AE46" s="42"/>
      <c r="AF46" s="112"/>
      <c r="AG46" s="113"/>
      <c r="AH46" s="44"/>
      <c r="AI46" s="42"/>
      <c r="AJ46" s="112"/>
      <c r="AK46" s="113"/>
      <c r="AL46" s="44"/>
      <c r="AM46" s="42"/>
      <c r="AN46" s="112"/>
      <c r="AO46" s="113"/>
      <c r="AP46" s="44"/>
    </row>
    <row r="47" spans="2:42" ht="15" hidden="1" customHeight="1">
      <c r="B47" s="110" t="str">
        <f>pedagoger!B39</f>
        <v>MBA</v>
      </c>
      <c r="C47" s="110" t="str">
        <f>pedagoger!C39</f>
        <v>H9</v>
      </c>
      <c r="D47" s="110">
        <f>pedagoger!F39</f>
        <v>1080</v>
      </c>
      <c r="E47" s="111" t="e">
        <f>SUM(J47,N47,R47,V47,Z47,AD47,AH47,AL47,AP47,#REF!)</f>
        <v>#REF!</v>
      </c>
      <c r="F47" s="111">
        <f>pedagoger!K39</f>
        <v>-10</v>
      </c>
      <c r="G47"/>
      <c r="H47" s="115"/>
      <c r="I47" s="113"/>
      <c r="J47" s="41"/>
      <c r="K47" s="42"/>
      <c r="L47" s="112"/>
      <c r="M47" s="113"/>
      <c r="N47" s="41"/>
      <c r="O47" s="42"/>
      <c r="P47" s="114"/>
      <c r="Q47" s="113"/>
      <c r="R47" s="43"/>
      <c r="S47" s="42"/>
      <c r="T47" s="114"/>
      <c r="U47" s="126"/>
      <c r="V47" s="41"/>
      <c r="W47" s="42"/>
      <c r="X47" s="112"/>
      <c r="Y47" s="113"/>
      <c r="Z47" s="43"/>
      <c r="AA47" s="42"/>
      <c r="AB47" s="112"/>
      <c r="AC47" s="113"/>
      <c r="AD47" s="44"/>
      <c r="AE47" s="42"/>
      <c r="AF47" s="112"/>
      <c r="AG47" s="113"/>
      <c r="AH47" s="44"/>
      <c r="AI47" s="42"/>
      <c r="AJ47" s="112"/>
      <c r="AK47" s="113"/>
      <c r="AL47" s="44"/>
      <c r="AM47" s="42"/>
      <c r="AN47" s="112"/>
      <c r="AO47" s="113"/>
      <c r="AP47" s="44"/>
    </row>
    <row r="48" spans="2:42" ht="15" hidden="1" customHeight="1">
      <c r="B48" s="110" t="str">
        <f>pedagoger!B40</f>
        <v>MAP</v>
      </c>
      <c r="C48" s="110" t="str">
        <f>pedagoger!C40</f>
        <v>H7</v>
      </c>
      <c r="D48" s="110">
        <f>pedagoger!F40</f>
        <v>1080</v>
      </c>
      <c r="E48" s="111" t="e">
        <f>SUM(J48,N48,R48,V48,Z48,AD48,AH48,AL48,AP48,#REF!)</f>
        <v>#REF!</v>
      </c>
      <c r="F48" s="111">
        <f>pedagoger!K40</f>
        <v>0</v>
      </c>
      <c r="G48"/>
      <c r="H48" s="115"/>
      <c r="I48" s="113"/>
      <c r="J48" s="41"/>
      <c r="K48" s="42"/>
      <c r="L48" s="112"/>
      <c r="M48" s="113"/>
      <c r="N48" s="41"/>
      <c r="O48" s="42"/>
      <c r="P48" s="114"/>
      <c r="Q48" s="113"/>
      <c r="R48" s="43"/>
      <c r="S48" s="42"/>
      <c r="T48" s="114"/>
      <c r="U48" s="126"/>
      <c r="V48" s="41"/>
      <c r="W48" s="42"/>
      <c r="X48" s="112"/>
      <c r="Y48" s="113"/>
      <c r="Z48" s="43"/>
      <c r="AA48" s="42"/>
      <c r="AB48" s="112"/>
      <c r="AC48" s="113"/>
      <c r="AD48" s="44"/>
      <c r="AE48" s="42"/>
      <c r="AF48" s="112"/>
      <c r="AG48" s="113"/>
      <c r="AH48" s="44"/>
      <c r="AI48" s="42"/>
      <c r="AJ48" s="112"/>
      <c r="AK48" s="113"/>
      <c r="AL48" s="44"/>
      <c r="AM48" s="42"/>
      <c r="AN48" s="112"/>
      <c r="AO48" s="113"/>
      <c r="AP48" s="44"/>
    </row>
    <row r="49" spans="2:42" ht="15" hidden="1" customHeight="1">
      <c r="B49" s="110" t="str">
        <f>pedagoger!B41</f>
        <v>MOR</v>
      </c>
      <c r="C49" s="110" t="str">
        <f>pedagoger!C41</f>
        <v>FR</v>
      </c>
      <c r="D49" s="110">
        <f>pedagoger!F41</f>
        <v>1080</v>
      </c>
      <c r="E49" s="111" t="e">
        <f>SUM(J49,N49,R49,V49,Z49,AD49,AH49,AL49,AP49,#REF!)</f>
        <v>#REF!</v>
      </c>
      <c r="F49" s="111">
        <f>pedagoger!K41</f>
        <v>0</v>
      </c>
      <c r="G49"/>
      <c r="H49" s="115"/>
      <c r="I49" s="113"/>
      <c r="J49" s="41"/>
      <c r="K49" s="42"/>
      <c r="L49" s="112"/>
      <c r="M49" s="113"/>
      <c r="N49" s="41"/>
      <c r="O49" s="42"/>
      <c r="P49" s="114"/>
      <c r="Q49" s="113"/>
      <c r="R49" s="43"/>
      <c r="S49" s="42"/>
      <c r="T49" s="114"/>
      <c r="U49" s="126"/>
      <c r="V49" s="41"/>
      <c r="W49" s="42"/>
      <c r="X49" s="112"/>
      <c r="Y49" s="113"/>
      <c r="Z49" s="43"/>
      <c r="AA49" s="42"/>
      <c r="AB49" s="112"/>
      <c r="AC49" s="113"/>
      <c r="AD49" s="44"/>
      <c r="AE49" s="42"/>
      <c r="AF49" s="112"/>
      <c r="AG49" s="113"/>
      <c r="AH49" s="44"/>
      <c r="AI49" s="42"/>
      <c r="AJ49" s="112"/>
      <c r="AK49" s="113"/>
      <c r="AL49" s="44"/>
      <c r="AM49" s="42"/>
      <c r="AN49" s="112"/>
      <c r="AO49" s="113"/>
      <c r="AP49" s="44"/>
    </row>
    <row r="50" spans="2:42" ht="15" hidden="1" customHeight="1">
      <c r="B50" s="110" t="str">
        <f>pedagoger!B42</f>
        <v>PSA</v>
      </c>
      <c r="C50" s="110" t="str">
        <f>pedagoger!C42</f>
        <v>SP</v>
      </c>
      <c r="D50" s="110">
        <f>pedagoger!F42</f>
        <v>1080</v>
      </c>
      <c r="E50" s="111" t="e">
        <f>SUM(J50,N50,R50,V50,Z50,AD50,AH50,AL50,AP50,#REF!)</f>
        <v>#REF!</v>
      </c>
      <c r="F50" s="111">
        <f>pedagoger!K42</f>
        <v>225</v>
      </c>
      <c r="G50"/>
      <c r="H50" s="115"/>
      <c r="I50" s="113"/>
      <c r="J50" s="41"/>
      <c r="K50" s="42"/>
      <c r="L50" s="112"/>
      <c r="M50" s="113"/>
      <c r="N50" s="41"/>
      <c r="O50" s="42"/>
      <c r="P50" s="114"/>
      <c r="Q50" s="113"/>
      <c r="R50" s="43"/>
      <c r="S50" s="42"/>
      <c r="T50" s="114"/>
      <c r="U50" s="126"/>
      <c r="V50" s="41"/>
      <c r="W50" s="42"/>
      <c r="X50" s="112"/>
      <c r="Y50" s="113"/>
      <c r="Z50" s="43"/>
      <c r="AA50" s="42"/>
      <c r="AB50" s="112"/>
      <c r="AC50" s="113"/>
      <c r="AD50" s="44"/>
      <c r="AE50" s="42"/>
      <c r="AF50" s="112"/>
      <c r="AG50" s="113"/>
      <c r="AH50" s="44"/>
      <c r="AI50" s="42"/>
      <c r="AJ50" s="112"/>
      <c r="AK50" s="113"/>
      <c r="AL50" s="44"/>
      <c r="AM50" s="42"/>
      <c r="AN50" s="112"/>
      <c r="AO50" s="113"/>
      <c r="AP50" s="44"/>
    </row>
    <row r="51" spans="2:42" ht="15" hidden="1" customHeight="1">
      <c r="B51" s="110" t="str">
        <f>pedagoger!B43</f>
        <v>SKO</v>
      </c>
      <c r="C51" s="110" t="str">
        <f>pedagoger!C43</f>
        <v>TY</v>
      </c>
      <c r="D51" s="110">
        <f>pedagoger!F43</f>
        <v>1080</v>
      </c>
      <c r="E51" s="111" t="e">
        <f>SUM(J51,N51,R51,V51,Z51,AD51,AH51,AL51,AP51,#REF!)</f>
        <v>#REF!</v>
      </c>
      <c r="F51" s="111">
        <f>pedagoger!K43</f>
        <v>300</v>
      </c>
      <c r="G51"/>
      <c r="H51" s="115"/>
      <c r="I51" s="113"/>
      <c r="J51" s="41"/>
      <c r="K51" s="42"/>
      <c r="L51" s="112"/>
      <c r="M51" s="113"/>
      <c r="N51" s="41"/>
      <c r="O51" s="42"/>
      <c r="P51" s="114"/>
      <c r="Q51" s="113"/>
      <c r="R51" s="43"/>
      <c r="S51" s="42"/>
      <c r="T51" s="114"/>
      <c r="U51" s="126"/>
      <c r="V51" s="41"/>
      <c r="W51" s="42"/>
      <c r="X51" s="112"/>
      <c r="Y51" s="113"/>
      <c r="Z51" s="43"/>
      <c r="AA51" s="42"/>
      <c r="AB51" s="112"/>
      <c r="AC51" s="113"/>
      <c r="AD51" s="44"/>
      <c r="AE51" s="42"/>
      <c r="AF51" s="112"/>
      <c r="AG51" s="113"/>
      <c r="AH51" s="44"/>
      <c r="AI51" s="42"/>
      <c r="AJ51" s="112"/>
      <c r="AK51" s="113"/>
      <c r="AL51" s="44"/>
      <c r="AM51" s="42"/>
      <c r="AN51" s="112"/>
      <c r="AO51" s="113"/>
      <c r="AP51" s="44"/>
    </row>
    <row r="52" spans="2:42" ht="15" hidden="1" customHeight="1">
      <c r="B52" s="110" t="str">
        <f>pedagoger!B44</f>
        <v>SRO</v>
      </c>
      <c r="C52" s="110" t="str">
        <f>pedagoger!C44</f>
        <v>H9</v>
      </c>
      <c r="D52" s="110">
        <f>pedagoger!F44</f>
        <v>1080</v>
      </c>
      <c r="E52" s="111" t="e">
        <f>SUM(J52,N52,R52,V52,Z52,AD52,AH52,AL52,AP52,#REF!)</f>
        <v>#REF!</v>
      </c>
      <c r="F52" s="111">
        <f>pedagoger!K44</f>
        <v>0</v>
      </c>
      <c r="G52"/>
      <c r="H52" s="115"/>
      <c r="I52" s="113"/>
      <c r="J52" s="41"/>
      <c r="K52" s="42"/>
      <c r="L52" s="112"/>
      <c r="M52" s="113"/>
      <c r="N52" s="41"/>
      <c r="O52" s="42"/>
      <c r="P52" s="114"/>
      <c r="Q52" s="113"/>
      <c r="R52" s="43"/>
      <c r="S52" s="42"/>
      <c r="T52" s="114"/>
      <c r="U52" s="126"/>
      <c r="V52" s="41"/>
      <c r="W52" s="42"/>
      <c r="X52" s="112"/>
      <c r="Y52" s="113"/>
      <c r="Z52" s="43"/>
      <c r="AA52" s="42"/>
      <c r="AB52" s="112"/>
      <c r="AC52" s="113"/>
      <c r="AD52" s="44"/>
      <c r="AE52" s="42"/>
      <c r="AF52" s="112"/>
      <c r="AG52" s="113"/>
      <c r="AH52" s="44"/>
      <c r="AI52" s="42"/>
      <c r="AJ52" s="112"/>
      <c r="AK52" s="113"/>
      <c r="AL52" s="44"/>
      <c r="AM52" s="42"/>
      <c r="AN52" s="112"/>
      <c r="AO52" s="113"/>
      <c r="AP52" s="44"/>
    </row>
    <row r="53" spans="2:42" ht="15" hidden="1" customHeight="1">
      <c r="B53" s="110" t="str">
        <f>pedagoger!B45</f>
        <v>STS</v>
      </c>
      <c r="C53" s="110" t="str">
        <f>pedagoger!C45</f>
        <v>LSU</v>
      </c>
      <c r="D53" s="110">
        <f>pedagoger!F45</f>
        <v>1080</v>
      </c>
      <c r="E53" s="111" t="e">
        <f>SUM(J53,N53,R53,V53,Z53,AD53,AH53,AL53,AP53,#REF!)</f>
        <v>#REF!</v>
      </c>
      <c r="F53" s="111">
        <f>pedagoger!K45</f>
        <v>1080</v>
      </c>
      <c r="G53"/>
      <c r="H53" s="115"/>
      <c r="I53" s="113"/>
      <c r="J53" s="41"/>
      <c r="K53" s="42"/>
      <c r="L53" s="112"/>
      <c r="M53" s="113"/>
      <c r="N53" s="41"/>
      <c r="O53" s="42"/>
      <c r="P53" s="114"/>
      <c r="Q53" s="113"/>
      <c r="R53" s="43"/>
      <c r="S53" s="42"/>
      <c r="T53" s="114"/>
      <c r="U53" s="126"/>
      <c r="V53" s="41"/>
      <c r="W53" s="42"/>
      <c r="X53" s="112"/>
      <c r="Y53" s="113"/>
      <c r="Z53" s="43"/>
      <c r="AA53" s="42"/>
      <c r="AB53" s="112"/>
      <c r="AC53" s="113"/>
      <c r="AD53" s="44"/>
      <c r="AE53" s="42"/>
      <c r="AF53" s="112"/>
      <c r="AG53" s="113"/>
      <c r="AH53" s="44"/>
      <c r="AI53" s="42"/>
      <c r="AJ53" s="112"/>
      <c r="AK53" s="113"/>
      <c r="AL53" s="44"/>
      <c r="AM53" s="42"/>
      <c r="AN53" s="112"/>
      <c r="AO53" s="113"/>
      <c r="AP53" s="44"/>
    </row>
    <row r="54" spans="2:42" ht="15" hidden="1" customHeight="1">
      <c r="B54" s="110" t="str">
        <f>pedagoger!B46</f>
        <v>TMI</v>
      </c>
      <c r="C54" s="110" t="str">
        <f>pedagoger!C46</f>
        <v>spec</v>
      </c>
      <c r="D54" s="110">
        <f>pedagoger!F46</f>
        <v>1080</v>
      </c>
      <c r="E54" s="111" t="e">
        <f>SUM(J54,N54,R54,V54,Z54,AD54,AH54,AL54,AP54,#REF!)</f>
        <v>#REF!</v>
      </c>
      <c r="F54" s="111">
        <f>pedagoger!K46</f>
        <v>1080</v>
      </c>
      <c r="G54"/>
      <c r="H54" s="115"/>
      <c r="I54" s="113"/>
      <c r="J54" s="41"/>
      <c r="K54" s="42"/>
      <c r="L54" s="112"/>
      <c r="M54" s="113"/>
      <c r="N54" s="41"/>
      <c r="O54" s="42"/>
      <c r="P54" s="114"/>
      <c r="Q54" s="113"/>
      <c r="R54" s="43"/>
      <c r="S54" s="42"/>
      <c r="T54" s="114"/>
      <c r="U54" s="126"/>
      <c r="V54" s="41"/>
      <c r="W54" s="42"/>
      <c r="X54" s="112"/>
      <c r="Y54" s="113"/>
      <c r="Z54" s="43"/>
      <c r="AA54" s="42"/>
      <c r="AB54" s="112"/>
      <c r="AC54" s="113"/>
      <c r="AD54" s="44"/>
      <c r="AE54" s="42"/>
      <c r="AF54" s="112"/>
      <c r="AG54" s="113"/>
      <c r="AH54" s="44"/>
      <c r="AI54" s="42"/>
      <c r="AJ54" s="112"/>
      <c r="AK54" s="113"/>
      <c r="AL54" s="44"/>
      <c r="AM54" s="42"/>
      <c r="AN54" s="112"/>
      <c r="AO54" s="113"/>
      <c r="AP54" s="44"/>
    </row>
    <row r="55" spans="2:42" ht="15" hidden="1" customHeight="1">
      <c r="B55" s="110" t="str">
        <f>pedagoger!B47</f>
        <v>TDI</v>
      </c>
      <c r="C55" s="110" t="str">
        <f>pedagoger!C47</f>
        <v>LSU</v>
      </c>
      <c r="D55" s="110">
        <f>pedagoger!F47</f>
        <v>1080</v>
      </c>
      <c r="E55" s="111" t="e">
        <f>SUM(J55,N55,R55,V55,Z55,AD55,AH55,AL55,AP55,#REF!)</f>
        <v>#REF!</v>
      </c>
      <c r="F55" s="111">
        <f>pedagoger!K47</f>
        <v>1080</v>
      </c>
      <c r="G55"/>
      <c r="H55" s="115"/>
      <c r="I55" s="113"/>
      <c r="J55" s="41"/>
      <c r="K55" s="42"/>
      <c r="L55" s="112"/>
      <c r="M55" s="113"/>
      <c r="N55" s="41"/>
      <c r="O55" s="42"/>
      <c r="P55" s="114"/>
      <c r="Q55" s="113"/>
      <c r="R55" s="43"/>
      <c r="S55" s="42"/>
      <c r="T55" s="114"/>
      <c r="U55" s="126"/>
      <c r="V55" s="41"/>
      <c r="W55" s="42"/>
      <c r="X55" s="112"/>
      <c r="Y55" s="113"/>
      <c r="Z55" s="43"/>
      <c r="AA55" s="42"/>
      <c r="AB55" s="112"/>
      <c r="AC55" s="113"/>
      <c r="AD55" s="44"/>
      <c r="AE55" s="42"/>
      <c r="AF55" s="112"/>
      <c r="AG55" s="113"/>
      <c r="AH55" s="44"/>
      <c r="AI55" s="42"/>
      <c r="AJ55" s="112"/>
      <c r="AK55" s="113"/>
      <c r="AL55" s="44"/>
      <c r="AM55" s="42"/>
      <c r="AN55" s="112"/>
      <c r="AO55" s="113"/>
      <c r="AP55" s="44"/>
    </row>
    <row r="56" spans="2:42" ht="15" hidden="1" customHeight="1">
      <c r="B56" s="110" t="str">
        <f>pedagoger!B48</f>
        <v>URO</v>
      </c>
      <c r="C56" s="110" t="str">
        <f>pedagoger!C48</f>
        <v>LSU</v>
      </c>
      <c r="D56" s="110">
        <f>pedagoger!F48</f>
        <v>1080</v>
      </c>
      <c r="E56" s="111" t="e">
        <f>SUM(J56,N56,R56,V56,Z56,AD56,AH56,AL56,AP56,#REF!)</f>
        <v>#REF!</v>
      </c>
      <c r="F56" s="111">
        <f>pedagoger!K48</f>
        <v>1080</v>
      </c>
      <c r="G56"/>
      <c r="H56" s="115"/>
      <c r="I56" s="113"/>
      <c r="J56" s="41"/>
      <c r="K56" s="42"/>
      <c r="L56" s="112"/>
      <c r="M56" s="113"/>
      <c r="N56" s="41"/>
      <c r="O56" s="42"/>
      <c r="P56" s="114"/>
      <c r="Q56" s="113"/>
      <c r="R56" s="43"/>
      <c r="S56" s="42"/>
      <c r="T56" s="114"/>
      <c r="U56" s="126"/>
      <c r="V56" s="41"/>
      <c r="W56" s="42"/>
      <c r="X56" s="112"/>
      <c r="Y56" s="113"/>
      <c r="Z56" s="43"/>
      <c r="AA56" s="42"/>
      <c r="AB56" s="112"/>
      <c r="AC56" s="113"/>
      <c r="AD56" s="44"/>
      <c r="AE56" s="42"/>
      <c r="AF56" s="112"/>
      <c r="AG56" s="113"/>
      <c r="AH56" s="44"/>
      <c r="AI56" s="42"/>
      <c r="AJ56" s="112"/>
      <c r="AK56" s="113"/>
      <c r="AL56" s="44"/>
      <c r="AM56" s="42"/>
      <c r="AN56" s="112"/>
      <c r="AO56" s="113"/>
      <c r="AP56" s="44"/>
    </row>
    <row r="57" spans="2:42" ht="15" hidden="1" customHeight="1">
      <c r="B57" s="110" t="str">
        <f>pedagoger!B49</f>
        <v>VEK</v>
      </c>
      <c r="C57" s="110" t="str">
        <f>pedagoger!C49</f>
        <v>SU</v>
      </c>
      <c r="D57" s="110">
        <f>pedagoger!F49</f>
        <v>1080</v>
      </c>
      <c r="E57" s="111" t="e">
        <f>SUM(J57,N57,R57,V57,Z57,AD57,AH57,AL57,AP57,#REF!)</f>
        <v>#REF!</v>
      </c>
      <c r="F57" s="111">
        <f>pedagoger!K49</f>
        <v>1080</v>
      </c>
      <c r="G57"/>
      <c r="H57" s="115"/>
      <c r="I57" s="113"/>
      <c r="J57" s="41"/>
      <c r="K57" s="42"/>
      <c r="L57" s="112"/>
      <c r="M57" s="113"/>
      <c r="N57" s="41"/>
      <c r="O57" s="42"/>
      <c r="P57" s="114"/>
      <c r="Q57" s="113"/>
      <c r="R57" s="43"/>
      <c r="S57" s="42"/>
      <c r="T57" s="114"/>
      <c r="U57" s="126"/>
      <c r="V57" s="41"/>
      <c r="W57" s="42"/>
      <c r="X57" s="112"/>
      <c r="Y57" s="113"/>
      <c r="Z57" s="43"/>
      <c r="AA57" s="42"/>
      <c r="AB57" s="112"/>
      <c r="AC57" s="113"/>
      <c r="AD57" s="44"/>
      <c r="AE57" s="42"/>
      <c r="AF57" s="112"/>
      <c r="AG57" s="113"/>
      <c r="AH57" s="44"/>
      <c r="AI57" s="42"/>
      <c r="AJ57" s="112"/>
      <c r="AK57" s="113"/>
      <c r="AL57" s="44"/>
      <c r="AM57" s="42"/>
      <c r="AN57" s="112"/>
      <c r="AO57" s="113"/>
      <c r="AP57" s="44"/>
    </row>
    <row r="58" spans="2:42" ht="15" hidden="1" customHeight="1">
      <c r="B58" s="110" t="str">
        <f>pedagoger!B50</f>
        <v>VSA</v>
      </c>
      <c r="C58" s="110" t="str">
        <f>pedagoger!C50</f>
        <v>SU</v>
      </c>
      <c r="D58" s="110">
        <f>pedagoger!F50</f>
        <v>1080</v>
      </c>
      <c r="E58" s="111" t="e">
        <f>SUM(J58,N58,R58,V58,Z58,AD58,AH58,AL58,AP58,#REF!)</f>
        <v>#REF!</v>
      </c>
      <c r="F58" s="111">
        <f>pedagoger!K50</f>
        <v>1080</v>
      </c>
      <c r="G58"/>
      <c r="H58" s="115"/>
      <c r="I58" s="113"/>
      <c r="J58" s="41"/>
      <c r="K58" s="42"/>
      <c r="L58" s="112"/>
      <c r="M58" s="113"/>
      <c r="N58" s="41"/>
      <c r="O58" s="42"/>
      <c r="P58" s="114"/>
      <c r="Q58" s="113"/>
      <c r="R58" s="43"/>
      <c r="S58" s="42"/>
      <c r="T58" s="114"/>
      <c r="U58" s="126"/>
      <c r="V58" s="41"/>
      <c r="W58" s="42"/>
      <c r="X58" s="112"/>
      <c r="Y58" s="113"/>
      <c r="Z58" s="43"/>
      <c r="AA58" s="42"/>
      <c r="AB58" s="112"/>
      <c r="AC58" s="113"/>
      <c r="AD58" s="44"/>
      <c r="AE58" s="42"/>
      <c r="AF58" s="112"/>
      <c r="AG58" s="113"/>
      <c r="AH58" s="44"/>
      <c r="AI58" s="42"/>
      <c r="AJ58" s="112"/>
      <c r="AK58" s="113"/>
      <c r="AL58" s="44"/>
      <c r="AM58" s="42"/>
      <c r="AN58" s="112"/>
      <c r="AO58" s="113"/>
      <c r="AP58" s="44"/>
    </row>
    <row r="59" spans="2:42" ht="15" hidden="1" customHeight="1">
      <c r="B59" s="110" t="str">
        <f>pedagoger!B51</f>
        <v>VIT</v>
      </c>
      <c r="C59" s="110" t="str">
        <f>pedagoger!C51</f>
        <v>SU</v>
      </c>
      <c r="D59" s="110">
        <f>pedagoger!F51</f>
        <v>1080</v>
      </c>
      <c r="E59" s="111" t="e">
        <f>SUM(J59,N59,R59,V59,Z59,AD59,AH59,AL59,AP59,#REF!)</f>
        <v>#REF!</v>
      </c>
      <c r="F59" s="111">
        <f>pedagoger!K51</f>
        <v>1020</v>
      </c>
      <c r="G59"/>
      <c r="H59" s="115"/>
      <c r="I59" s="113"/>
      <c r="J59" s="41"/>
      <c r="K59" s="42"/>
      <c r="L59" s="112"/>
      <c r="M59" s="113"/>
      <c r="N59" s="41"/>
      <c r="O59" s="42"/>
      <c r="P59" s="114"/>
      <c r="Q59" s="113"/>
      <c r="R59" s="43"/>
      <c r="S59" s="42"/>
      <c r="T59" s="114"/>
      <c r="U59" s="126"/>
      <c r="V59" s="41"/>
      <c r="W59" s="42"/>
      <c r="X59" s="112"/>
      <c r="Y59" s="113"/>
      <c r="Z59" s="43"/>
      <c r="AA59" s="42"/>
      <c r="AB59" s="112"/>
      <c r="AC59" s="113"/>
      <c r="AD59" s="44"/>
      <c r="AE59" s="42"/>
      <c r="AF59" s="112"/>
      <c r="AG59" s="113"/>
      <c r="AH59" s="44"/>
      <c r="AI59" s="42"/>
      <c r="AJ59" s="112"/>
      <c r="AK59" s="113"/>
      <c r="AL59" s="44"/>
      <c r="AM59" s="42"/>
      <c r="AN59" s="112"/>
      <c r="AO59" s="113"/>
      <c r="AP59" s="44"/>
    </row>
    <row r="60" spans="2:42" ht="15" hidden="1" customHeight="1">
      <c r="B60" s="110" t="str">
        <f>pedagoger!B52</f>
        <v>ÅTI</v>
      </c>
      <c r="C60" s="110" t="str">
        <f>pedagoger!C52</f>
        <v>SU</v>
      </c>
      <c r="D60" s="110">
        <f>pedagoger!F52</f>
        <v>1080</v>
      </c>
      <c r="E60" s="111" t="e">
        <f>SUM(J60,N60,R60,V60,Z60,AD60,AH60,AL60,AP60,#REF!)</f>
        <v>#REF!</v>
      </c>
      <c r="F60" s="111">
        <f>pedagoger!K52</f>
        <v>1080</v>
      </c>
      <c r="G60"/>
      <c r="H60" s="115"/>
      <c r="I60" s="113"/>
      <c r="J60" s="41"/>
      <c r="K60" s="42"/>
      <c r="L60" s="112"/>
      <c r="M60" s="113"/>
      <c r="N60" s="41"/>
      <c r="O60" s="42"/>
      <c r="P60" s="114"/>
      <c r="Q60" s="113"/>
      <c r="R60" s="43"/>
      <c r="S60" s="42"/>
      <c r="T60" s="114"/>
      <c r="U60" s="126"/>
      <c r="V60" s="41"/>
      <c r="W60" s="42"/>
      <c r="X60" s="112"/>
      <c r="Y60" s="113"/>
      <c r="Z60" s="43"/>
      <c r="AA60" s="42"/>
      <c r="AB60" s="112"/>
      <c r="AC60" s="113"/>
      <c r="AD60" s="44"/>
      <c r="AE60" s="42"/>
      <c r="AF60" s="112"/>
      <c r="AG60" s="113"/>
      <c r="AH60" s="44"/>
      <c r="AI60" s="42"/>
      <c r="AJ60" s="112"/>
      <c r="AK60" s="113"/>
      <c r="AL60" s="44"/>
      <c r="AM60" s="42"/>
      <c r="AN60" s="112"/>
      <c r="AO60" s="113"/>
      <c r="AP60" s="44"/>
    </row>
    <row r="61" spans="2:42" ht="15" hidden="1" customHeight="1">
      <c r="B61" s="110" t="str">
        <f>pedagoger!B53</f>
        <v>AKU</v>
      </c>
      <c r="C61" s="110" t="str">
        <f>pedagoger!C53</f>
        <v>spec</v>
      </c>
      <c r="D61" s="110">
        <f>pedagoger!F53</f>
        <v>1080</v>
      </c>
      <c r="E61" s="111" t="e">
        <f>SUM(J61,N61,R61,V61,Z61,AD61,AH61,AL61,AP61,#REF!)</f>
        <v>#REF!</v>
      </c>
      <c r="F61" s="111">
        <f>pedagoger!K53</f>
        <v>1080</v>
      </c>
      <c r="G61"/>
      <c r="H61" s="115"/>
      <c r="I61" s="113"/>
      <c r="J61" s="41"/>
      <c r="K61" s="42"/>
      <c r="L61" s="112"/>
      <c r="M61" s="113"/>
      <c r="N61" s="41"/>
      <c r="O61" s="42"/>
      <c r="P61" s="114"/>
      <c r="Q61" s="113"/>
      <c r="R61" s="43"/>
      <c r="S61" s="42"/>
      <c r="T61" s="114"/>
      <c r="U61" s="126"/>
      <c r="V61" s="41"/>
      <c r="W61" s="42"/>
      <c r="X61" s="112"/>
      <c r="Y61" s="113"/>
      <c r="Z61" s="43"/>
      <c r="AA61" s="42"/>
      <c r="AB61" s="112"/>
      <c r="AC61" s="113"/>
      <c r="AD61" s="44"/>
      <c r="AE61" s="42"/>
      <c r="AF61" s="112"/>
      <c r="AG61" s="113"/>
      <c r="AH61" s="44"/>
      <c r="AI61" s="42"/>
      <c r="AJ61" s="112"/>
      <c r="AK61" s="113"/>
      <c r="AL61" s="44"/>
      <c r="AM61" s="42"/>
      <c r="AN61" s="112"/>
      <c r="AO61" s="113"/>
      <c r="AP61" s="44"/>
    </row>
    <row r="62" spans="2:42" ht="15" hidden="1" customHeight="1">
      <c r="B62" s="110" t="str">
        <f>pedagoger!B54</f>
        <v>ARO</v>
      </c>
      <c r="C62" s="110" t="str">
        <f>pedagoger!C54</f>
        <v>spec</v>
      </c>
      <c r="D62" s="110">
        <f>pedagoger!F54</f>
        <v>1080</v>
      </c>
      <c r="E62" s="111" t="e">
        <f>SUM(J62,N62,R62,V62,Z62,AD62,AH62,AL62,AP62,#REF!)</f>
        <v>#REF!</v>
      </c>
      <c r="F62" s="111">
        <f>pedagoger!K54</f>
        <v>1080</v>
      </c>
      <c r="G62"/>
      <c r="H62" s="115"/>
      <c r="I62" s="113"/>
      <c r="J62" s="41"/>
      <c r="K62" s="42"/>
      <c r="L62" s="112"/>
      <c r="M62" s="113"/>
      <c r="N62" s="41"/>
      <c r="O62" s="42"/>
      <c r="P62" s="114"/>
      <c r="Q62" s="113"/>
      <c r="R62" s="43"/>
      <c r="S62" s="42"/>
      <c r="T62" s="114"/>
      <c r="U62" s="126"/>
      <c r="V62" s="41"/>
      <c r="W62" s="42"/>
      <c r="X62" s="112"/>
      <c r="Y62" s="113"/>
      <c r="Z62" s="43"/>
      <c r="AA62" s="42"/>
      <c r="AB62" s="112"/>
      <c r="AC62" s="113"/>
      <c r="AD62" s="44"/>
      <c r="AE62" s="42"/>
      <c r="AF62" s="112"/>
      <c r="AG62" s="113"/>
      <c r="AH62" s="44"/>
      <c r="AI62" s="42"/>
      <c r="AJ62" s="112"/>
      <c r="AK62" s="113"/>
      <c r="AL62" s="44"/>
      <c r="AM62" s="42"/>
      <c r="AN62" s="112"/>
      <c r="AO62" s="113"/>
      <c r="AP62" s="44"/>
    </row>
    <row r="63" spans="2:42" ht="15" hidden="1" customHeight="1">
      <c r="B63" s="110" t="str">
        <f>pedagoger!B55</f>
        <v>BIT</v>
      </c>
      <c r="C63" s="110" t="str">
        <f>pedagoger!C55</f>
        <v>spec</v>
      </c>
      <c r="D63" s="110">
        <f>pedagoger!F55</f>
        <v>0</v>
      </c>
      <c r="E63" s="111" t="e">
        <f>SUM(J63,N63,R63,V63,Z63,AD63,AH63,AL63,AP63,#REF!)</f>
        <v>#REF!</v>
      </c>
      <c r="F63" s="111">
        <f>pedagoger!K55</f>
        <v>0</v>
      </c>
      <c r="G63"/>
      <c r="H63" s="115"/>
      <c r="I63" s="113"/>
      <c r="J63" s="41"/>
      <c r="K63" s="42"/>
      <c r="L63" s="112"/>
      <c r="M63" s="113"/>
      <c r="N63" s="41"/>
      <c r="O63" s="42"/>
      <c r="P63" s="114"/>
      <c r="Q63" s="113"/>
      <c r="R63" s="43"/>
      <c r="S63" s="42"/>
      <c r="T63" s="114"/>
      <c r="U63" s="126"/>
      <c r="V63" s="41"/>
      <c r="W63" s="42"/>
      <c r="X63" s="112"/>
      <c r="Y63" s="113"/>
      <c r="Z63" s="43"/>
      <c r="AA63" s="42"/>
      <c r="AB63" s="112"/>
      <c r="AC63" s="113"/>
      <c r="AD63" s="44"/>
      <c r="AE63" s="42"/>
      <c r="AF63" s="112"/>
      <c r="AG63" s="113"/>
      <c r="AH63" s="44"/>
      <c r="AI63" s="42"/>
      <c r="AJ63" s="112"/>
      <c r="AK63" s="113"/>
      <c r="AL63" s="44"/>
      <c r="AM63" s="42"/>
      <c r="AN63" s="112"/>
      <c r="AO63" s="113"/>
      <c r="AP63" s="44"/>
    </row>
    <row r="64" spans="2:42" ht="15" hidden="1" customHeight="1">
      <c r="B64" s="110" t="str">
        <f>pedagoger!B56</f>
        <v>CTH</v>
      </c>
      <c r="C64" s="110" t="str">
        <f>pedagoger!C56</f>
        <v>SVA</v>
      </c>
      <c r="D64" s="110">
        <f>pedagoger!F56</f>
        <v>1080</v>
      </c>
      <c r="E64" s="111" t="e">
        <f>SUM(J64,N64,R64,V64,Z64,AD64,AH64,AL64,AP64,#REF!)</f>
        <v>#REF!</v>
      </c>
      <c r="F64" s="111">
        <f>pedagoger!K56</f>
        <v>0</v>
      </c>
      <c r="G64"/>
      <c r="H64" s="115" t="s">
        <v>168</v>
      </c>
      <c r="I64" s="113"/>
      <c r="J64" s="41">
        <v>380</v>
      </c>
      <c r="K64" s="42"/>
      <c r="L64" s="112"/>
      <c r="M64" s="113"/>
      <c r="N64" s="41"/>
      <c r="O64" s="42"/>
      <c r="P64" s="114"/>
      <c r="Q64" s="113"/>
      <c r="R64" s="43"/>
      <c r="S64" s="42"/>
      <c r="T64" s="114"/>
      <c r="U64" s="126"/>
      <c r="V64" s="41"/>
      <c r="W64" s="42"/>
      <c r="X64" s="112"/>
      <c r="Y64" s="113"/>
      <c r="Z64" s="43"/>
      <c r="AA64" s="42"/>
      <c r="AB64" s="112"/>
      <c r="AC64" s="113"/>
      <c r="AD64" s="44"/>
      <c r="AE64" s="42"/>
      <c r="AF64" s="112"/>
      <c r="AG64" s="113"/>
      <c r="AH64" s="44"/>
      <c r="AI64" s="42"/>
      <c r="AJ64" s="112"/>
      <c r="AK64" s="113"/>
      <c r="AL64" s="44"/>
      <c r="AM64" s="42"/>
      <c r="AN64" s="112"/>
      <c r="AO64" s="113"/>
      <c r="AP64" s="44"/>
    </row>
    <row r="65" spans="2:42" ht="15" customHeight="1">
      <c r="B65" s="110" t="str">
        <f>pedagoger!B57</f>
        <v>CBA</v>
      </c>
      <c r="C65" s="110" t="str">
        <f>pedagoger!C57</f>
        <v>IDH</v>
      </c>
      <c r="D65" s="110">
        <f>pedagoger!F57</f>
        <v>1080</v>
      </c>
      <c r="E65" s="111" t="e">
        <f>SUM(J65,N65,R65,V65,Z65,AD65,AH65,AL65,AP65,#REF!)</f>
        <v>#REF!</v>
      </c>
      <c r="F65" s="111">
        <f>pedagoger!K57</f>
        <v>0</v>
      </c>
      <c r="G65"/>
      <c r="H65" s="115"/>
      <c r="I65" s="113"/>
      <c r="J65" s="41"/>
      <c r="K65" s="42"/>
      <c r="L65" s="112"/>
      <c r="M65" s="113"/>
      <c r="N65" s="41"/>
      <c r="O65" s="42"/>
      <c r="P65" s="114"/>
      <c r="Q65" s="113"/>
      <c r="R65" s="43"/>
      <c r="S65" s="42"/>
      <c r="T65" s="114"/>
      <c r="U65" s="126"/>
      <c r="V65" s="41"/>
      <c r="W65" s="42"/>
      <c r="X65" s="112"/>
      <c r="Y65" s="113"/>
      <c r="Z65" s="43"/>
      <c r="AA65" s="42"/>
      <c r="AB65" s="112" t="s">
        <v>111</v>
      </c>
      <c r="AC65" s="113"/>
      <c r="AD65" s="44">
        <f>240+240+240</f>
        <v>720</v>
      </c>
      <c r="AE65" s="42"/>
      <c r="AF65" s="112"/>
      <c r="AG65" s="113"/>
      <c r="AH65" s="44"/>
      <c r="AI65" s="42"/>
      <c r="AJ65" s="112"/>
      <c r="AK65" s="113"/>
      <c r="AL65" s="44"/>
      <c r="AM65" s="42"/>
      <c r="AN65" s="112"/>
      <c r="AO65" s="113"/>
      <c r="AP65" s="44"/>
    </row>
    <row r="66" spans="2:42" ht="15" customHeight="1">
      <c r="B66" s="110" t="str">
        <f>pedagoger!B61</f>
        <v>KRK</v>
      </c>
      <c r="C66" s="110" t="str">
        <f>pedagoger!C61</f>
        <v>MU</v>
      </c>
      <c r="D66" s="110">
        <f>pedagoger!F61</f>
        <v>1080</v>
      </c>
      <c r="E66" s="111" t="e">
        <f>SUM(J66,N66,R66,V66,Z66,AD66,AH66,AL66,AP66,#REF!)</f>
        <v>#REF!</v>
      </c>
      <c r="F66" s="111">
        <f>pedagoger!K61</f>
        <v>0</v>
      </c>
      <c r="G66"/>
      <c r="H66" s="115"/>
      <c r="I66" s="113"/>
      <c r="J66" s="41"/>
      <c r="K66" s="42"/>
      <c r="L66" s="112"/>
      <c r="M66" s="113"/>
      <c r="N66" s="41"/>
      <c r="O66" s="42"/>
      <c r="P66" s="114"/>
      <c r="Q66" s="113"/>
      <c r="R66" s="43"/>
      <c r="S66" s="42"/>
      <c r="T66" s="114"/>
      <c r="U66" s="126"/>
      <c r="V66" s="41"/>
      <c r="W66" s="42"/>
      <c r="X66" s="112"/>
      <c r="Y66" s="113"/>
      <c r="Z66" s="43"/>
      <c r="AA66" s="42"/>
      <c r="AB66" s="112"/>
      <c r="AC66" s="113"/>
      <c r="AD66" s="44"/>
      <c r="AE66" s="42"/>
      <c r="AF66" s="112"/>
      <c r="AG66" s="113"/>
      <c r="AH66" s="44"/>
      <c r="AI66" s="42"/>
      <c r="AJ66" s="112" t="s">
        <v>164</v>
      </c>
      <c r="AK66" s="113"/>
      <c r="AL66" s="44">
        <f>45+90+45</f>
        <v>180</v>
      </c>
      <c r="AM66" s="42"/>
      <c r="AN66" s="112"/>
      <c r="AO66" s="113"/>
      <c r="AP66" s="44"/>
    </row>
    <row r="67" spans="2:42" ht="15" customHeight="1">
      <c r="B67" s="110" t="str">
        <f>pedagoger!B62</f>
        <v>LOR</v>
      </c>
      <c r="C67" s="110" t="str">
        <f>pedagoger!C62</f>
        <v>MU</v>
      </c>
      <c r="D67" s="110">
        <f>pedagoger!F62</f>
        <v>1080</v>
      </c>
      <c r="E67" s="111" t="e">
        <f>SUM(J67,N67,R67,V67,Z67,AD67,AH67,AL67,AP67,#REF!)</f>
        <v>#REF!</v>
      </c>
      <c r="F67" s="111">
        <f>pedagoger!K62</f>
        <v>0</v>
      </c>
      <c r="G67"/>
      <c r="H67" s="115"/>
      <c r="I67" s="113"/>
      <c r="J67" s="41"/>
      <c r="K67" s="42"/>
      <c r="L67" s="112"/>
      <c r="M67" s="113"/>
      <c r="N67" s="41"/>
      <c r="O67" s="42"/>
      <c r="P67" s="114"/>
      <c r="Q67" s="113"/>
      <c r="R67" s="43"/>
      <c r="S67" s="42"/>
      <c r="T67" s="114"/>
      <c r="U67" s="126"/>
      <c r="V67" s="41"/>
      <c r="W67" s="42"/>
      <c r="X67" s="112"/>
      <c r="Y67" s="113"/>
      <c r="Z67" s="43"/>
      <c r="AA67" s="42"/>
      <c r="AB67" s="112"/>
      <c r="AC67" s="113"/>
      <c r="AD67" s="44"/>
      <c r="AE67" s="42"/>
      <c r="AF67" s="112"/>
      <c r="AG67" s="113"/>
      <c r="AH67" s="44"/>
      <c r="AI67" s="42"/>
      <c r="AJ67" s="112" t="s">
        <v>129</v>
      </c>
      <c r="AK67" s="113"/>
      <c r="AL67" s="44">
        <f>90+90+45</f>
        <v>225</v>
      </c>
      <c r="AM67" s="42"/>
      <c r="AN67" s="112"/>
      <c r="AO67" s="113"/>
      <c r="AP67" s="44"/>
    </row>
    <row r="68" spans="2:42" ht="15" customHeight="1">
      <c r="B68" s="110" t="str">
        <f>pedagoger!B64</f>
        <v>MPE</v>
      </c>
      <c r="C68" s="110" t="str">
        <f>pedagoger!C64</f>
        <v>SL</v>
      </c>
      <c r="D68" s="110">
        <f>pedagoger!F64</f>
        <v>1080</v>
      </c>
      <c r="E68" s="111" t="e">
        <f>SUM(J68,N68,R68,V68,Z68,AD68,AH68,AL68,AP68,#REF!)</f>
        <v>#REF!</v>
      </c>
      <c r="F68" s="111">
        <f>pedagoger!K64</f>
        <v>0</v>
      </c>
      <c r="G68"/>
      <c r="H68" s="115"/>
      <c r="I68" s="113"/>
      <c r="J68" s="41"/>
      <c r="K68" s="42"/>
      <c r="L68" s="112"/>
      <c r="M68" s="113"/>
      <c r="N68" s="41"/>
      <c r="O68" s="42"/>
      <c r="P68" s="114"/>
      <c r="Q68" s="113"/>
      <c r="R68" s="43"/>
      <c r="S68" s="42"/>
      <c r="T68" s="114"/>
      <c r="U68" s="126"/>
      <c r="V68" s="41"/>
      <c r="W68" s="42"/>
      <c r="X68" s="112"/>
      <c r="Y68" s="113"/>
      <c r="Z68" s="43"/>
      <c r="AA68" s="42"/>
      <c r="AB68" s="112"/>
      <c r="AC68" s="113"/>
      <c r="AD68" s="44"/>
      <c r="AE68" s="42"/>
      <c r="AF68" s="112"/>
      <c r="AG68" s="113"/>
      <c r="AH68" s="44"/>
      <c r="AI68" s="42"/>
      <c r="AJ68" s="112"/>
      <c r="AK68" s="113"/>
      <c r="AL68" s="44"/>
      <c r="AM68" s="42"/>
      <c r="AN68" s="112" t="s">
        <v>131</v>
      </c>
      <c r="AO68" s="113"/>
      <c r="AP68" s="44">
        <v>85</v>
      </c>
    </row>
    <row r="69" spans="2:42" ht="15" customHeight="1">
      <c r="B69" s="110" t="str">
        <f>pedagoger!B65</f>
        <v>MTA</v>
      </c>
      <c r="C69" s="110" t="str">
        <f>pedagoger!C65</f>
        <v>SL</v>
      </c>
      <c r="D69" s="110">
        <f>pedagoger!F65</f>
        <v>1080</v>
      </c>
      <c r="E69" s="111" t="e">
        <f>SUM(J69,N69,R69,V69,Z69,AD69,AH69,AL69,AP69,#REF!)</f>
        <v>#REF!</v>
      </c>
      <c r="F69" s="111">
        <f>pedagoger!K65</f>
        <v>0</v>
      </c>
      <c r="G69"/>
      <c r="H69" s="115"/>
      <c r="I69" s="113"/>
      <c r="J69" s="41"/>
      <c r="K69" s="42"/>
      <c r="L69" s="112"/>
      <c r="M69" s="113"/>
      <c r="N69" s="41"/>
      <c r="O69" s="42"/>
      <c r="P69" s="114"/>
      <c r="Q69" s="113"/>
      <c r="R69" s="43"/>
      <c r="S69" s="42"/>
      <c r="T69" s="114"/>
      <c r="U69" s="126"/>
      <c r="V69" s="41"/>
      <c r="W69" s="42"/>
      <c r="X69" s="112"/>
      <c r="Y69" s="113"/>
      <c r="Z69" s="43"/>
      <c r="AA69" s="42"/>
      <c r="AB69" s="112"/>
      <c r="AC69" s="113"/>
      <c r="AD69" s="44"/>
      <c r="AE69" s="42"/>
      <c r="AF69" s="112"/>
      <c r="AG69" s="113"/>
      <c r="AH69" s="44"/>
      <c r="AI69" s="42"/>
      <c r="AJ69" s="112"/>
      <c r="AK69" s="113"/>
      <c r="AL69" s="44"/>
      <c r="AM69" s="42"/>
      <c r="AN69" s="112" t="s">
        <v>130</v>
      </c>
      <c r="AO69" s="113"/>
      <c r="AP69" s="44">
        <v>170</v>
      </c>
    </row>
    <row r="70" spans="2:42" ht="15" customHeight="1">
      <c r="B70" s="110" t="str">
        <f>pedagoger!B68</f>
        <v>RKO</v>
      </c>
      <c r="C70" s="110" t="str">
        <f>pedagoger!C68</f>
        <v>SL</v>
      </c>
      <c r="D70" s="110">
        <f>pedagoger!F68</f>
        <v>1080</v>
      </c>
      <c r="E70" s="111" t="e">
        <f>SUM(J70,N70,R70,V70,Z70,AD70,AH70,AL70,AP70,#REF!)</f>
        <v>#REF!</v>
      </c>
      <c r="F70" s="111">
        <f>pedagoger!K68</f>
        <v>85</v>
      </c>
      <c r="G70"/>
      <c r="H70" s="115"/>
      <c r="I70" s="113"/>
      <c r="J70" s="41"/>
      <c r="K70" s="42"/>
      <c r="L70" s="112"/>
      <c r="M70" s="113"/>
      <c r="N70" s="41"/>
      <c r="O70" s="42"/>
      <c r="P70" s="114"/>
      <c r="Q70" s="113"/>
      <c r="R70" s="43"/>
      <c r="S70" s="42"/>
      <c r="T70" s="114"/>
      <c r="U70" s="126"/>
      <c r="V70" s="41"/>
      <c r="W70" s="42"/>
      <c r="X70" s="112"/>
      <c r="Y70" s="113"/>
      <c r="Z70" s="43"/>
      <c r="AA70" s="42"/>
      <c r="AB70" s="112"/>
      <c r="AC70" s="113"/>
      <c r="AD70" s="44"/>
      <c r="AE70" s="42"/>
      <c r="AF70" s="112"/>
      <c r="AG70" s="113"/>
      <c r="AH70" s="44"/>
      <c r="AI70" s="42"/>
      <c r="AJ70" s="112"/>
      <c r="AK70" s="113"/>
      <c r="AL70" s="44"/>
      <c r="AM70" s="42"/>
      <c r="AN70" s="112" t="s">
        <v>57</v>
      </c>
      <c r="AO70" s="113"/>
      <c r="AP70" s="44">
        <v>255</v>
      </c>
    </row>
    <row r="71" spans="2:42" ht="15" hidden="1" customHeight="1">
      <c r="B71" s="110" t="str">
        <f>pedagoger!B69</f>
        <v>RDI</v>
      </c>
      <c r="C71" s="110" t="str">
        <f>pedagoger!C69</f>
        <v>BD</v>
      </c>
      <c r="D71" s="110">
        <f>pedagoger!F69</f>
        <v>1080</v>
      </c>
      <c r="E71" s="111" t="e">
        <f>SUM(J71,N71,R71,V71,Z71,AD71,AH71,AL71,AP71,#REF!)</f>
        <v>#REF!</v>
      </c>
      <c r="F71" s="111">
        <f>pedagoger!K69</f>
        <v>0</v>
      </c>
      <c r="G71"/>
      <c r="H71" s="115"/>
      <c r="I71" s="113"/>
      <c r="J71" s="41"/>
      <c r="K71" s="42"/>
      <c r="L71" s="112"/>
      <c r="M71" s="113"/>
      <c r="N71" s="41"/>
      <c r="O71" s="42"/>
      <c r="P71" s="114"/>
      <c r="Q71" s="113"/>
      <c r="R71" s="43"/>
      <c r="S71" s="42"/>
      <c r="T71" s="114"/>
      <c r="U71" s="126"/>
      <c r="V71" s="41"/>
      <c r="W71" s="42"/>
      <c r="X71" s="112"/>
      <c r="Y71" s="113"/>
      <c r="Z71" s="43"/>
      <c r="AA71" s="42"/>
      <c r="AB71" s="112"/>
      <c r="AC71" s="113"/>
      <c r="AD71" s="44"/>
      <c r="AE71" s="42"/>
      <c r="AF71" s="112"/>
      <c r="AG71" s="113"/>
      <c r="AH71" s="44"/>
      <c r="AI71" s="42"/>
      <c r="AJ71" s="112"/>
      <c r="AK71" s="113"/>
      <c r="AL71" s="44"/>
      <c r="AM71" s="42"/>
      <c r="AN71" s="112"/>
      <c r="AO71" s="113"/>
      <c r="AP71" s="44"/>
    </row>
    <row r="72" spans="2:42" ht="15" hidden="1" customHeight="1">
      <c r="B72" s="110" t="str">
        <f>pedagoger!B70</f>
        <v>SVS</v>
      </c>
      <c r="C72" s="110" t="str">
        <f>pedagoger!C70</f>
        <v>BD</v>
      </c>
      <c r="D72" s="110">
        <f>pedagoger!F70</f>
        <v>1080</v>
      </c>
      <c r="E72" s="111" t="e">
        <f>SUM(J72,N72,R72,V72,Z72,AD72,AH72,AL72,AP72,#REF!)</f>
        <v>#REF!</v>
      </c>
      <c r="F72" s="111">
        <f>pedagoger!K70</f>
        <v>0</v>
      </c>
      <c r="G72"/>
      <c r="H72" s="115"/>
      <c r="I72" s="113"/>
      <c r="J72" s="41"/>
      <c r="K72" s="42"/>
      <c r="L72" s="112"/>
      <c r="M72" s="113"/>
      <c r="N72" s="41"/>
      <c r="O72" s="42"/>
      <c r="P72" s="114"/>
      <c r="Q72" s="113"/>
      <c r="R72" s="43"/>
      <c r="S72" s="42"/>
      <c r="T72" s="114"/>
      <c r="U72" s="126"/>
      <c r="V72" s="41"/>
      <c r="W72" s="42"/>
      <c r="X72" s="112"/>
      <c r="Y72" s="113"/>
      <c r="Z72" s="43"/>
      <c r="AA72" s="42"/>
      <c r="AB72" s="112"/>
      <c r="AC72" s="113"/>
      <c r="AD72" s="44"/>
      <c r="AE72" s="42"/>
      <c r="AF72" s="112"/>
      <c r="AG72" s="113"/>
      <c r="AH72" s="44"/>
      <c r="AI72" s="42"/>
      <c r="AJ72" s="112"/>
      <c r="AK72" s="113"/>
      <c r="AL72" s="44"/>
      <c r="AM72" s="42"/>
      <c r="AN72" s="112"/>
      <c r="AO72" s="113"/>
      <c r="AP72" s="44"/>
    </row>
    <row r="73" spans="2:42" ht="15" hidden="1" customHeight="1">
      <c r="B73" s="110" t="str">
        <f>pedagoger!B71</f>
        <v>VTI</v>
      </c>
      <c r="C73" s="110" t="str">
        <f>pedagoger!C71</f>
        <v>HKK</v>
      </c>
      <c r="D73" s="110">
        <f>pedagoger!F71</f>
        <v>1080</v>
      </c>
      <c r="E73" s="111" t="e">
        <f>SUM(J73,N73,R73,V73,Z73,AD73,AH73,AL73,AP73,#REF!)</f>
        <v>#REF!</v>
      </c>
      <c r="F73" s="111">
        <f>pedagoger!K71</f>
        <v>0</v>
      </c>
      <c r="G73"/>
      <c r="H73" s="115"/>
      <c r="I73" s="113"/>
      <c r="J73" s="41"/>
      <c r="K73" s="42"/>
      <c r="L73" s="112"/>
      <c r="M73" s="113"/>
      <c r="N73" s="41"/>
      <c r="O73" s="42"/>
      <c r="P73" s="114"/>
      <c r="Q73" s="113"/>
      <c r="R73" s="43"/>
      <c r="S73" s="42"/>
      <c r="T73" s="114"/>
      <c r="U73" s="126"/>
      <c r="V73" s="41"/>
      <c r="W73" s="42"/>
      <c r="X73" s="112"/>
      <c r="Y73" s="113"/>
      <c r="Z73" s="43"/>
      <c r="AA73" s="42"/>
      <c r="AB73" s="112"/>
      <c r="AC73" s="113"/>
      <c r="AD73" s="44"/>
      <c r="AE73" s="42"/>
      <c r="AF73" s="112"/>
      <c r="AG73" s="113"/>
      <c r="AH73" s="44"/>
      <c r="AI73" s="42"/>
      <c r="AJ73" s="112"/>
      <c r="AK73" s="113"/>
      <c r="AL73" s="44"/>
      <c r="AM73" s="42"/>
      <c r="AN73" s="112"/>
      <c r="AO73" s="113"/>
      <c r="AP73" s="44"/>
    </row>
    <row r="74" spans="2:42" ht="15" hidden="1" customHeight="1">
      <c r="B74" s="110" t="str">
        <f>pedagoger!B72</f>
        <v>YSA</v>
      </c>
      <c r="C74" s="110" t="str">
        <f>pedagoger!C72</f>
        <v xml:space="preserve">SP </v>
      </c>
      <c r="D74" s="110">
        <f>pedagoger!F72</f>
        <v>237.6</v>
      </c>
      <c r="E74" s="111" t="e">
        <f>SUM(J74,N74,R74,V74,Z74,AD74,AH74,AL74,AP74,#REF!)</f>
        <v>#REF!</v>
      </c>
      <c r="F74" s="111">
        <f>pedagoger!K72</f>
        <v>2.5999999999999943</v>
      </c>
      <c r="G74"/>
      <c r="H74" s="115"/>
      <c r="I74" s="113"/>
      <c r="J74" s="41"/>
      <c r="K74" s="42"/>
      <c r="L74" s="112"/>
      <c r="M74" s="113"/>
      <c r="N74" s="41"/>
      <c r="O74" s="42"/>
      <c r="P74" s="114"/>
      <c r="Q74" s="113"/>
      <c r="R74" s="43"/>
      <c r="S74" s="42"/>
      <c r="T74" s="114"/>
      <c r="U74" s="126"/>
      <c r="V74" s="41"/>
      <c r="W74" s="42"/>
      <c r="X74" s="112"/>
      <c r="Y74" s="113"/>
      <c r="Z74" s="43"/>
      <c r="AA74" s="42"/>
      <c r="AB74" s="112"/>
      <c r="AC74" s="113"/>
      <c r="AD74" s="44"/>
      <c r="AE74" s="42"/>
      <c r="AF74" s="112"/>
      <c r="AG74" s="113"/>
      <c r="AH74" s="44"/>
      <c r="AI74" s="42"/>
      <c r="AJ74" s="112"/>
      <c r="AK74" s="113"/>
      <c r="AL74" s="44"/>
      <c r="AM74" s="42"/>
      <c r="AN74" s="112"/>
      <c r="AO74" s="113"/>
      <c r="AP74" s="44"/>
    </row>
  </sheetData>
  <sheetProtection selectLockedCells="1" autoFilter="0"/>
  <autoFilter ref="B10:C74" xr:uid="{00000000-0009-0000-0000-000001000000}">
    <filterColumn colId="1">
      <filters>
        <filter val="IDH"/>
        <filter val="L1"/>
        <filter val="L2"/>
        <filter val="L3"/>
        <filter val="MU"/>
        <filter val="SL"/>
      </filters>
    </filterColumn>
  </autoFilter>
  <mergeCells count="594">
    <mergeCell ref="AF74:AG74"/>
    <mergeCell ref="AJ74:AK74"/>
    <mergeCell ref="AN74:AO74"/>
    <mergeCell ref="AF73:AG73"/>
    <mergeCell ref="AJ73:AK73"/>
    <mergeCell ref="AN73:AO73"/>
    <mergeCell ref="H74:I74"/>
    <mergeCell ref="L74:M74"/>
    <mergeCell ref="P74:Q74"/>
    <mergeCell ref="T74:U74"/>
    <mergeCell ref="X74:Y74"/>
    <mergeCell ref="AB74:AC74"/>
    <mergeCell ref="AF72:AG72"/>
    <mergeCell ref="AJ72:AK72"/>
    <mergeCell ref="AN72:AO72"/>
    <mergeCell ref="H73:I73"/>
    <mergeCell ref="L73:M73"/>
    <mergeCell ref="P73:Q73"/>
    <mergeCell ref="T73:U73"/>
    <mergeCell ref="X73:Y73"/>
    <mergeCell ref="AB73:AC73"/>
    <mergeCell ref="AF71:AG71"/>
    <mergeCell ref="AJ71:AK71"/>
    <mergeCell ref="AN71:AO71"/>
    <mergeCell ref="H72:I72"/>
    <mergeCell ref="L72:M72"/>
    <mergeCell ref="P72:Q72"/>
    <mergeCell ref="T72:U72"/>
    <mergeCell ref="X72:Y72"/>
    <mergeCell ref="AB72:AC72"/>
    <mergeCell ref="AF70:AG70"/>
    <mergeCell ref="AJ70:AK70"/>
    <mergeCell ref="AN70:AO70"/>
    <mergeCell ref="H71:I71"/>
    <mergeCell ref="L71:M71"/>
    <mergeCell ref="P71:Q71"/>
    <mergeCell ref="T71:U71"/>
    <mergeCell ref="X71:Y71"/>
    <mergeCell ref="AB71:AC71"/>
    <mergeCell ref="H70:I70"/>
    <mergeCell ref="L70:M70"/>
    <mergeCell ref="P70:Q70"/>
    <mergeCell ref="T70:U70"/>
    <mergeCell ref="X70:Y70"/>
    <mergeCell ref="AB70:AC70"/>
    <mergeCell ref="AF69:AG69"/>
    <mergeCell ref="AJ69:AK69"/>
    <mergeCell ref="AN69:AO69"/>
    <mergeCell ref="AF68:AG68"/>
    <mergeCell ref="AJ68:AK68"/>
    <mergeCell ref="AN68:AO68"/>
    <mergeCell ref="H69:I69"/>
    <mergeCell ref="L69:M69"/>
    <mergeCell ref="P69:Q69"/>
    <mergeCell ref="T69:U69"/>
    <mergeCell ref="X69:Y69"/>
    <mergeCell ref="AB69:AC69"/>
    <mergeCell ref="H68:I68"/>
    <mergeCell ref="L68:M68"/>
    <mergeCell ref="P68:Q68"/>
    <mergeCell ref="T68:U68"/>
    <mergeCell ref="X68:Y68"/>
    <mergeCell ref="AB68:AC68"/>
    <mergeCell ref="AF67:AG67"/>
    <mergeCell ref="AJ67:AK67"/>
    <mergeCell ref="AN67:AO67"/>
    <mergeCell ref="AF66:AG66"/>
    <mergeCell ref="AJ66:AK66"/>
    <mergeCell ref="AN66:AO66"/>
    <mergeCell ref="H67:I67"/>
    <mergeCell ref="L67:M67"/>
    <mergeCell ref="P67:Q67"/>
    <mergeCell ref="T67:U67"/>
    <mergeCell ref="X67:Y67"/>
    <mergeCell ref="AB67:AC67"/>
    <mergeCell ref="H66:I66"/>
    <mergeCell ref="L66:M66"/>
    <mergeCell ref="P66:Q66"/>
    <mergeCell ref="T66:U66"/>
    <mergeCell ref="X66:Y66"/>
    <mergeCell ref="AB66:AC66"/>
    <mergeCell ref="AF65:AG65"/>
    <mergeCell ref="AJ65:AK65"/>
    <mergeCell ref="AN65:AO65"/>
    <mergeCell ref="AF64:AG64"/>
    <mergeCell ref="AJ64:AK64"/>
    <mergeCell ref="AN64:AO64"/>
    <mergeCell ref="H65:I65"/>
    <mergeCell ref="L65:M65"/>
    <mergeCell ref="P65:Q65"/>
    <mergeCell ref="T65:U65"/>
    <mergeCell ref="X65:Y65"/>
    <mergeCell ref="AB65:AC65"/>
    <mergeCell ref="AF63:AG63"/>
    <mergeCell ref="AJ63:AK63"/>
    <mergeCell ref="AN63:AO63"/>
    <mergeCell ref="H64:I64"/>
    <mergeCell ref="L64:M64"/>
    <mergeCell ref="P64:Q64"/>
    <mergeCell ref="T64:U64"/>
    <mergeCell ref="X64:Y64"/>
    <mergeCell ref="AB64:AC64"/>
    <mergeCell ref="AF62:AG62"/>
    <mergeCell ref="AJ62:AK62"/>
    <mergeCell ref="AN62:AO62"/>
    <mergeCell ref="H63:I63"/>
    <mergeCell ref="L63:M63"/>
    <mergeCell ref="P63:Q63"/>
    <mergeCell ref="T63:U63"/>
    <mergeCell ref="X63:Y63"/>
    <mergeCell ref="AB63:AC63"/>
    <mergeCell ref="AF61:AG61"/>
    <mergeCell ref="AJ61:AK61"/>
    <mergeCell ref="AN61:AO61"/>
    <mergeCell ref="H62:I62"/>
    <mergeCell ref="L62:M62"/>
    <mergeCell ref="P62:Q62"/>
    <mergeCell ref="T62:U62"/>
    <mergeCell ref="X62:Y62"/>
    <mergeCell ref="AB62:AC62"/>
    <mergeCell ref="AF60:AG60"/>
    <mergeCell ref="AJ60:AK60"/>
    <mergeCell ref="AN60:AO60"/>
    <mergeCell ref="H61:I61"/>
    <mergeCell ref="L61:M61"/>
    <mergeCell ref="P61:Q61"/>
    <mergeCell ref="T61:U61"/>
    <mergeCell ref="X61:Y61"/>
    <mergeCell ref="AB61:AC61"/>
    <mergeCell ref="AF59:AG59"/>
    <mergeCell ref="AJ59:AK59"/>
    <mergeCell ref="AN59:AO59"/>
    <mergeCell ref="H60:I60"/>
    <mergeCell ref="L60:M60"/>
    <mergeCell ref="P60:Q60"/>
    <mergeCell ref="T60:U60"/>
    <mergeCell ref="X60:Y60"/>
    <mergeCell ref="AB60:AC60"/>
    <mergeCell ref="AF58:AG58"/>
    <mergeCell ref="AJ58:AK58"/>
    <mergeCell ref="AN58:AO58"/>
    <mergeCell ref="H59:I59"/>
    <mergeCell ref="L59:M59"/>
    <mergeCell ref="P59:Q59"/>
    <mergeCell ref="T59:U59"/>
    <mergeCell ref="X59:Y59"/>
    <mergeCell ref="AB59:AC59"/>
    <mergeCell ref="AF57:AG57"/>
    <mergeCell ref="AJ57:AK57"/>
    <mergeCell ref="AN57:AO57"/>
    <mergeCell ref="H58:I58"/>
    <mergeCell ref="L58:M58"/>
    <mergeCell ref="P58:Q58"/>
    <mergeCell ref="T58:U58"/>
    <mergeCell ref="X58:Y58"/>
    <mergeCell ref="AB58:AC58"/>
    <mergeCell ref="AF56:AG56"/>
    <mergeCell ref="AJ56:AK56"/>
    <mergeCell ref="AN56:AO56"/>
    <mergeCell ref="H57:I57"/>
    <mergeCell ref="L57:M57"/>
    <mergeCell ref="P57:Q57"/>
    <mergeCell ref="T57:U57"/>
    <mergeCell ref="X57:Y57"/>
    <mergeCell ref="AB57:AC57"/>
    <mergeCell ref="AF55:AG55"/>
    <mergeCell ref="AJ55:AK55"/>
    <mergeCell ref="AN55:AO55"/>
    <mergeCell ref="H56:I56"/>
    <mergeCell ref="L56:M56"/>
    <mergeCell ref="P56:Q56"/>
    <mergeCell ref="T56:U56"/>
    <mergeCell ref="X56:Y56"/>
    <mergeCell ref="AB56:AC56"/>
    <mergeCell ref="AF54:AG54"/>
    <mergeCell ref="AJ54:AK54"/>
    <mergeCell ref="AN54:AO54"/>
    <mergeCell ref="H55:I55"/>
    <mergeCell ref="L55:M55"/>
    <mergeCell ref="P55:Q55"/>
    <mergeCell ref="T55:U55"/>
    <mergeCell ref="X55:Y55"/>
    <mergeCell ref="AB55:AC55"/>
    <mergeCell ref="AF53:AG53"/>
    <mergeCell ref="AJ53:AK53"/>
    <mergeCell ref="AN53:AO53"/>
    <mergeCell ref="H54:I54"/>
    <mergeCell ref="L54:M54"/>
    <mergeCell ref="P54:Q54"/>
    <mergeCell ref="T54:U54"/>
    <mergeCell ref="X54:Y54"/>
    <mergeCell ref="AB54:AC54"/>
    <mergeCell ref="AF52:AG52"/>
    <mergeCell ref="AJ52:AK52"/>
    <mergeCell ref="AN52:AO52"/>
    <mergeCell ref="H53:I53"/>
    <mergeCell ref="L53:M53"/>
    <mergeCell ref="P53:Q53"/>
    <mergeCell ref="T53:U53"/>
    <mergeCell ref="X53:Y53"/>
    <mergeCell ref="AB53:AC53"/>
    <mergeCell ref="AF51:AG51"/>
    <mergeCell ref="AJ51:AK51"/>
    <mergeCell ref="AN51:AO51"/>
    <mergeCell ref="H52:I52"/>
    <mergeCell ref="L52:M52"/>
    <mergeCell ref="P52:Q52"/>
    <mergeCell ref="T52:U52"/>
    <mergeCell ref="X52:Y52"/>
    <mergeCell ref="AB52:AC52"/>
    <mergeCell ref="AF50:AG50"/>
    <mergeCell ref="AJ50:AK50"/>
    <mergeCell ref="AN50:AO50"/>
    <mergeCell ref="H51:I51"/>
    <mergeCell ref="L51:M51"/>
    <mergeCell ref="P51:Q51"/>
    <mergeCell ref="T51:U51"/>
    <mergeCell ref="X51:Y51"/>
    <mergeCell ref="AB51:AC51"/>
    <mergeCell ref="AF49:AG49"/>
    <mergeCell ref="AJ49:AK49"/>
    <mergeCell ref="AN49:AO49"/>
    <mergeCell ref="H50:I50"/>
    <mergeCell ref="L50:M50"/>
    <mergeCell ref="P50:Q50"/>
    <mergeCell ref="T50:U50"/>
    <mergeCell ref="X50:Y50"/>
    <mergeCell ref="AB50:AC50"/>
    <mergeCell ref="AF48:AG48"/>
    <mergeCell ref="AJ48:AK48"/>
    <mergeCell ref="AN48:AO48"/>
    <mergeCell ref="H49:I49"/>
    <mergeCell ref="L49:M49"/>
    <mergeCell ref="P49:Q49"/>
    <mergeCell ref="T49:U49"/>
    <mergeCell ref="X49:Y49"/>
    <mergeCell ref="AB49:AC49"/>
    <mergeCell ref="AF47:AG47"/>
    <mergeCell ref="AJ47:AK47"/>
    <mergeCell ref="AN47:AO47"/>
    <mergeCell ref="H48:I48"/>
    <mergeCell ref="L48:M48"/>
    <mergeCell ref="P48:Q48"/>
    <mergeCell ref="T48:U48"/>
    <mergeCell ref="X48:Y48"/>
    <mergeCell ref="AB48:AC48"/>
    <mergeCell ref="AF46:AG46"/>
    <mergeCell ref="AJ46:AK46"/>
    <mergeCell ref="AN46:AO46"/>
    <mergeCell ref="H47:I47"/>
    <mergeCell ref="L47:M47"/>
    <mergeCell ref="P47:Q47"/>
    <mergeCell ref="T47:U47"/>
    <mergeCell ref="X47:Y47"/>
    <mergeCell ref="AB47:AC47"/>
    <mergeCell ref="AF45:AG45"/>
    <mergeCell ref="AJ45:AK45"/>
    <mergeCell ref="AN45:AO45"/>
    <mergeCell ref="H46:I46"/>
    <mergeCell ref="L46:M46"/>
    <mergeCell ref="P46:Q46"/>
    <mergeCell ref="T46:U46"/>
    <mergeCell ref="X46:Y46"/>
    <mergeCell ref="AB46:AC46"/>
    <mergeCell ref="AF44:AG44"/>
    <mergeCell ref="AJ44:AK44"/>
    <mergeCell ref="AN44:AO44"/>
    <mergeCell ref="H45:I45"/>
    <mergeCell ref="L45:M45"/>
    <mergeCell ref="P45:Q45"/>
    <mergeCell ref="T45:U45"/>
    <mergeCell ref="X45:Y45"/>
    <mergeCell ref="AB45:AC45"/>
    <mergeCell ref="AF43:AG43"/>
    <mergeCell ref="AJ43:AK43"/>
    <mergeCell ref="AN43:AO43"/>
    <mergeCell ref="H44:I44"/>
    <mergeCell ref="L44:M44"/>
    <mergeCell ref="P44:Q44"/>
    <mergeCell ref="T44:U44"/>
    <mergeCell ref="X44:Y44"/>
    <mergeCell ref="AB44:AC44"/>
    <mergeCell ref="AF42:AG42"/>
    <mergeCell ref="AJ42:AK42"/>
    <mergeCell ref="AN42:AO42"/>
    <mergeCell ref="H43:I43"/>
    <mergeCell ref="L43:M43"/>
    <mergeCell ref="P43:Q43"/>
    <mergeCell ref="T43:U43"/>
    <mergeCell ref="X43:Y43"/>
    <mergeCell ref="AB43:AC43"/>
    <mergeCell ref="AF41:AG41"/>
    <mergeCell ref="AJ41:AK41"/>
    <mergeCell ref="AN41:AO41"/>
    <mergeCell ref="H42:I42"/>
    <mergeCell ref="L42:M42"/>
    <mergeCell ref="P42:Q42"/>
    <mergeCell ref="T42:U42"/>
    <mergeCell ref="X42:Y42"/>
    <mergeCell ref="AB42:AC42"/>
    <mergeCell ref="AF40:AG40"/>
    <mergeCell ref="AJ40:AK40"/>
    <mergeCell ref="AN40:AO40"/>
    <mergeCell ref="H41:I41"/>
    <mergeCell ref="L41:M41"/>
    <mergeCell ref="P41:Q41"/>
    <mergeCell ref="T41:U41"/>
    <mergeCell ref="X41:Y41"/>
    <mergeCell ref="AB41:AC41"/>
    <mergeCell ref="AF39:AG39"/>
    <mergeCell ref="AJ39:AK39"/>
    <mergeCell ref="AN39:AO39"/>
    <mergeCell ref="H40:I40"/>
    <mergeCell ref="L40:M40"/>
    <mergeCell ref="P40:Q40"/>
    <mergeCell ref="T40:U40"/>
    <mergeCell ref="X40:Y40"/>
    <mergeCell ref="AB40:AC40"/>
    <mergeCell ref="AF38:AG38"/>
    <mergeCell ref="AJ38:AK38"/>
    <mergeCell ref="AN38:AO38"/>
    <mergeCell ref="H39:I39"/>
    <mergeCell ref="L39:M39"/>
    <mergeCell ref="P39:Q39"/>
    <mergeCell ref="T39:U39"/>
    <mergeCell ref="X39:Y39"/>
    <mergeCell ref="AB39:AC39"/>
    <mergeCell ref="AF37:AG37"/>
    <mergeCell ref="AJ37:AK37"/>
    <mergeCell ref="AN37:AO37"/>
    <mergeCell ref="H38:I38"/>
    <mergeCell ref="L38:M38"/>
    <mergeCell ref="P38:Q38"/>
    <mergeCell ref="T38:U38"/>
    <mergeCell ref="X38:Y38"/>
    <mergeCell ref="AB38:AC38"/>
    <mergeCell ref="AF36:AG36"/>
    <mergeCell ref="AJ36:AK36"/>
    <mergeCell ref="AN36:AO36"/>
    <mergeCell ref="H37:I37"/>
    <mergeCell ref="L37:M37"/>
    <mergeCell ref="P37:Q37"/>
    <mergeCell ref="T37:U37"/>
    <mergeCell ref="X37:Y37"/>
    <mergeCell ref="AB37:AC37"/>
    <mergeCell ref="AF35:AG35"/>
    <mergeCell ref="AJ35:AK35"/>
    <mergeCell ref="AN35:AO35"/>
    <mergeCell ref="H36:I36"/>
    <mergeCell ref="L36:M36"/>
    <mergeCell ref="P36:Q36"/>
    <mergeCell ref="T36:U36"/>
    <mergeCell ref="X36:Y36"/>
    <mergeCell ref="AB36:AC36"/>
    <mergeCell ref="AF34:AG34"/>
    <mergeCell ref="AJ34:AK34"/>
    <mergeCell ref="AN34:AO34"/>
    <mergeCell ref="H35:I35"/>
    <mergeCell ref="L35:M35"/>
    <mergeCell ref="P35:Q35"/>
    <mergeCell ref="T35:U35"/>
    <mergeCell ref="X35:Y35"/>
    <mergeCell ref="AB35:AC35"/>
    <mergeCell ref="AF33:AG33"/>
    <mergeCell ref="AJ33:AK33"/>
    <mergeCell ref="AN33:AO33"/>
    <mergeCell ref="H34:I34"/>
    <mergeCell ref="L34:M34"/>
    <mergeCell ref="P34:Q34"/>
    <mergeCell ref="T34:U34"/>
    <mergeCell ref="X34:Y34"/>
    <mergeCell ref="AB34:AC34"/>
    <mergeCell ref="AF32:AG32"/>
    <mergeCell ref="AJ32:AK32"/>
    <mergeCell ref="AN32:AO32"/>
    <mergeCell ref="H33:I33"/>
    <mergeCell ref="L33:M33"/>
    <mergeCell ref="P33:Q33"/>
    <mergeCell ref="T33:U33"/>
    <mergeCell ref="X33:Y33"/>
    <mergeCell ref="AB33:AC33"/>
    <mergeCell ref="AF31:AG31"/>
    <mergeCell ref="AJ31:AK31"/>
    <mergeCell ref="AN31:AO31"/>
    <mergeCell ref="H32:I32"/>
    <mergeCell ref="L32:M32"/>
    <mergeCell ref="P32:Q32"/>
    <mergeCell ref="T32:U32"/>
    <mergeCell ref="X32:Y32"/>
    <mergeCell ref="AB32:AC32"/>
    <mergeCell ref="AF30:AG30"/>
    <mergeCell ref="AJ30:AK30"/>
    <mergeCell ref="AN30:AO30"/>
    <mergeCell ref="H31:I31"/>
    <mergeCell ref="L31:M31"/>
    <mergeCell ref="P31:Q31"/>
    <mergeCell ref="T31:U31"/>
    <mergeCell ref="X31:Y31"/>
    <mergeCell ref="AB31:AC31"/>
    <mergeCell ref="AF29:AG29"/>
    <mergeCell ref="AJ29:AK29"/>
    <mergeCell ref="AN29:AO29"/>
    <mergeCell ref="H30:I30"/>
    <mergeCell ref="L30:M30"/>
    <mergeCell ref="P30:Q30"/>
    <mergeCell ref="T30:U30"/>
    <mergeCell ref="X30:Y30"/>
    <mergeCell ref="AB30:AC30"/>
    <mergeCell ref="AF28:AG28"/>
    <mergeCell ref="AJ28:AK28"/>
    <mergeCell ref="AN28:AO28"/>
    <mergeCell ref="H29:I29"/>
    <mergeCell ref="L29:M29"/>
    <mergeCell ref="P29:Q29"/>
    <mergeCell ref="T29:U29"/>
    <mergeCell ref="X29:Y29"/>
    <mergeCell ref="AB29:AC29"/>
    <mergeCell ref="AF27:AG27"/>
    <mergeCell ref="AJ27:AK27"/>
    <mergeCell ref="AN27:AO27"/>
    <mergeCell ref="H28:I28"/>
    <mergeCell ref="L28:M28"/>
    <mergeCell ref="P28:Q28"/>
    <mergeCell ref="T28:U28"/>
    <mergeCell ref="X28:Y28"/>
    <mergeCell ref="AB28:AC28"/>
    <mergeCell ref="AF26:AG26"/>
    <mergeCell ref="AJ26:AK26"/>
    <mergeCell ref="AN26:AO26"/>
    <mergeCell ref="H27:I27"/>
    <mergeCell ref="L27:M27"/>
    <mergeCell ref="P27:Q27"/>
    <mergeCell ref="T27:U27"/>
    <mergeCell ref="X27:Y27"/>
    <mergeCell ref="AB27:AC27"/>
    <mergeCell ref="AF25:AG25"/>
    <mergeCell ref="AJ25:AK25"/>
    <mergeCell ref="AN25:AO25"/>
    <mergeCell ref="H26:I26"/>
    <mergeCell ref="L26:M26"/>
    <mergeCell ref="P26:Q26"/>
    <mergeCell ref="T26:U26"/>
    <mergeCell ref="X26:Y26"/>
    <mergeCell ref="AB26:AC26"/>
    <mergeCell ref="AF24:AG24"/>
    <mergeCell ref="AJ24:AK24"/>
    <mergeCell ref="AN24:AO24"/>
    <mergeCell ref="H25:I25"/>
    <mergeCell ref="L25:M25"/>
    <mergeCell ref="P25:Q25"/>
    <mergeCell ref="T25:U25"/>
    <mergeCell ref="X25:Y25"/>
    <mergeCell ref="AB25:AC25"/>
    <mergeCell ref="AF23:AG23"/>
    <mergeCell ref="AJ23:AK23"/>
    <mergeCell ref="AN23:AO23"/>
    <mergeCell ref="H24:I24"/>
    <mergeCell ref="L24:M24"/>
    <mergeCell ref="P24:Q24"/>
    <mergeCell ref="T24:U24"/>
    <mergeCell ref="X24:Y24"/>
    <mergeCell ref="AB24:AC24"/>
    <mergeCell ref="AF22:AG22"/>
    <mergeCell ref="AJ22:AK22"/>
    <mergeCell ref="AN22:AO22"/>
    <mergeCell ref="H23:I23"/>
    <mergeCell ref="L23:M23"/>
    <mergeCell ref="P23:Q23"/>
    <mergeCell ref="T23:U23"/>
    <mergeCell ref="X23:Y23"/>
    <mergeCell ref="AB23:AC23"/>
    <mergeCell ref="AF21:AG21"/>
    <mergeCell ref="AJ21:AK21"/>
    <mergeCell ref="AN21:AO21"/>
    <mergeCell ref="H22:I22"/>
    <mergeCell ref="L22:M22"/>
    <mergeCell ref="P22:Q22"/>
    <mergeCell ref="T22:U22"/>
    <mergeCell ref="X22:Y22"/>
    <mergeCell ref="AB22:AC22"/>
    <mergeCell ref="AF20:AG20"/>
    <mergeCell ref="AJ20:AK20"/>
    <mergeCell ref="AN20:AO20"/>
    <mergeCell ref="H21:I21"/>
    <mergeCell ref="L21:M21"/>
    <mergeCell ref="P21:Q21"/>
    <mergeCell ref="T21:U21"/>
    <mergeCell ref="X21:Y21"/>
    <mergeCell ref="AB21:AC21"/>
    <mergeCell ref="AF19:AG19"/>
    <mergeCell ref="AJ19:AK19"/>
    <mergeCell ref="AN19:AO19"/>
    <mergeCell ref="H20:I20"/>
    <mergeCell ref="L20:M20"/>
    <mergeCell ref="P20:Q20"/>
    <mergeCell ref="T20:U20"/>
    <mergeCell ref="X20:Y20"/>
    <mergeCell ref="AB20:AC20"/>
    <mergeCell ref="AF18:AG18"/>
    <mergeCell ref="AJ18:AK18"/>
    <mergeCell ref="AN18:AO18"/>
    <mergeCell ref="H19:I19"/>
    <mergeCell ref="L19:M19"/>
    <mergeCell ref="P19:Q19"/>
    <mergeCell ref="T19:U19"/>
    <mergeCell ref="X19:Y19"/>
    <mergeCell ref="AB19:AC19"/>
    <mergeCell ref="AF17:AG17"/>
    <mergeCell ref="AJ17:AK17"/>
    <mergeCell ref="AN17:AO17"/>
    <mergeCell ref="H18:I18"/>
    <mergeCell ref="L18:M18"/>
    <mergeCell ref="P18:Q18"/>
    <mergeCell ref="T18:U18"/>
    <mergeCell ref="X18:Y18"/>
    <mergeCell ref="AB18:AC18"/>
    <mergeCell ref="AF16:AG16"/>
    <mergeCell ref="AJ16:AK16"/>
    <mergeCell ref="AN16:AO16"/>
    <mergeCell ref="H17:I17"/>
    <mergeCell ref="L17:M17"/>
    <mergeCell ref="P17:Q17"/>
    <mergeCell ref="T17:U17"/>
    <mergeCell ref="X17:Y17"/>
    <mergeCell ref="AB17:AC17"/>
    <mergeCell ref="AF15:AG15"/>
    <mergeCell ref="AJ15:AK15"/>
    <mergeCell ref="AN15:AO15"/>
    <mergeCell ref="H16:I16"/>
    <mergeCell ref="L16:M16"/>
    <mergeCell ref="P16:Q16"/>
    <mergeCell ref="T16:U16"/>
    <mergeCell ref="X16:Y16"/>
    <mergeCell ref="AB16:AC16"/>
    <mergeCell ref="AF14:AG14"/>
    <mergeCell ref="AJ14:AK14"/>
    <mergeCell ref="AN14:AO14"/>
    <mergeCell ref="H15:I15"/>
    <mergeCell ref="L15:M15"/>
    <mergeCell ref="P15:Q15"/>
    <mergeCell ref="T15:U15"/>
    <mergeCell ref="X15:Y15"/>
    <mergeCell ref="AB15:AC15"/>
    <mergeCell ref="AF13:AG13"/>
    <mergeCell ref="AJ13:AK13"/>
    <mergeCell ref="AN13:AO13"/>
    <mergeCell ref="H14:I14"/>
    <mergeCell ref="L14:M14"/>
    <mergeCell ref="P14:Q14"/>
    <mergeCell ref="T14:U14"/>
    <mergeCell ref="X14:Y14"/>
    <mergeCell ref="AB14:AC14"/>
    <mergeCell ref="AF12:AG12"/>
    <mergeCell ref="AJ12:AK12"/>
    <mergeCell ref="AN12:AO12"/>
    <mergeCell ref="H13:I13"/>
    <mergeCell ref="L13:M13"/>
    <mergeCell ref="P13:Q13"/>
    <mergeCell ref="T13:U13"/>
    <mergeCell ref="X13:Y13"/>
    <mergeCell ref="AB13:AC13"/>
    <mergeCell ref="AF11:AG11"/>
    <mergeCell ref="AJ11:AK11"/>
    <mergeCell ref="AN11:AO11"/>
    <mergeCell ref="H12:I12"/>
    <mergeCell ref="L12:M12"/>
    <mergeCell ref="P12:Q12"/>
    <mergeCell ref="T12:U12"/>
    <mergeCell ref="X12:Y12"/>
    <mergeCell ref="AB12:AC12"/>
    <mergeCell ref="AG8:AH8"/>
    <mergeCell ref="AK8:AL8"/>
    <mergeCell ref="AO8:AP8"/>
    <mergeCell ref="H11:I11"/>
    <mergeCell ref="L11:M11"/>
    <mergeCell ref="P11:Q11"/>
    <mergeCell ref="T11:U11"/>
    <mergeCell ref="X11:Y11"/>
    <mergeCell ref="AB11:AC11"/>
    <mergeCell ref="AF2:AH2"/>
    <mergeCell ref="AJ2:AL2"/>
    <mergeCell ref="AN2:AP2"/>
    <mergeCell ref="I8:J8"/>
    <mergeCell ref="M8:N8"/>
    <mergeCell ref="Q8:R8"/>
    <mergeCell ref="U8:V8"/>
    <mergeCell ref="Y8:Z8"/>
    <mergeCell ref="AC8:AD8"/>
    <mergeCell ref="H2:J2"/>
    <mergeCell ref="L2:N2"/>
    <mergeCell ref="P2:R2"/>
    <mergeCell ref="T2:V2"/>
    <mergeCell ref="X2:Z2"/>
    <mergeCell ref="AB2:AD2"/>
  </mergeCells>
  <conditionalFormatting sqref="E11:F74">
    <cfRule type="cellIs" dxfId="3" priority="1" stopIfTrue="1" operator="greaterThanOr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picture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 filterMode="1"/>
  <dimension ref="B1:BF80"/>
  <sheetViews>
    <sheetView showGridLines="0" showZeros="0" zoomScale="110" zoomScaleNormal="110" workbookViewId="0">
      <pane xSplit="58" ySplit="10" topLeftCell="BG24" activePane="bottomRight" state="frozen"/>
      <selection pane="topRight" activeCell="BG1" sqref="BG1"/>
      <selection pane="bottomLeft" activeCell="A11" sqref="A11"/>
      <selection pane="bottomRight" activeCell="A110" sqref="A81:XFD110"/>
    </sheetView>
  </sheetViews>
  <sheetFormatPr defaultColWidth="9.08984375" defaultRowHeight="12.5"/>
  <cols>
    <col min="1" max="1" width="2.36328125" style="3" customWidth="1"/>
    <col min="2" max="2" width="6.36328125" style="3" bestFit="1" customWidth="1"/>
    <col min="3" max="3" width="5.54296875" style="2" bestFit="1" customWidth="1"/>
    <col min="4" max="4" width="4.453125" style="3" bestFit="1" customWidth="1"/>
    <col min="5" max="5" width="10.90625" style="3" hidden="1" customWidth="1"/>
    <col min="6" max="6" width="5.08984375" style="3" bestFit="1" customWidth="1"/>
    <col min="7" max="7" width="0.453125" style="3" customWidth="1"/>
    <col min="8" max="8" width="3.54296875" style="3" customWidth="1"/>
    <col min="9" max="9" width="3.36328125" style="3" customWidth="1"/>
    <col min="10" max="10" width="4.54296875" style="3" customWidth="1"/>
    <col min="11" max="11" width="0.453125" style="3" customWidth="1"/>
    <col min="12" max="12" width="3.54296875" style="3" customWidth="1"/>
    <col min="13" max="13" width="3.36328125" style="3" customWidth="1"/>
    <col min="14" max="14" width="4.54296875" style="3" customWidth="1"/>
    <col min="15" max="15" width="0.453125" style="3" customWidth="1"/>
    <col min="16" max="16" width="3.54296875" style="3" customWidth="1"/>
    <col min="17" max="17" width="3.36328125" style="3" customWidth="1"/>
    <col min="18" max="18" width="4.54296875" style="3" customWidth="1"/>
    <col min="19" max="19" width="0.453125" style="3" customWidth="1"/>
    <col min="20" max="20" width="3.54296875" style="3" customWidth="1"/>
    <col min="21" max="21" width="3.36328125" style="3" customWidth="1"/>
    <col min="22" max="22" width="4.54296875" style="3" customWidth="1"/>
    <col min="23" max="23" width="0.453125" style="3" customWidth="1"/>
    <col min="24" max="24" width="3.54296875" style="3" customWidth="1"/>
    <col min="25" max="25" width="3.36328125" style="3" customWidth="1"/>
    <col min="26" max="26" width="4.54296875" style="3" customWidth="1"/>
    <col min="27" max="27" width="0.453125" style="3" customWidth="1"/>
    <col min="28" max="28" width="3.54296875" style="3" hidden="1" customWidth="1"/>
    <col min="29" max="29" width="3.36328125" style="3" hidden="1" customWidth="1"/>
    <col min="30" max="30" width="4.54296875" style="3" hidden="1" customWidth="1"/>
    <col min="31" max="31" width="0.453125" style="3" hidden="1" customWidth="1"/>
    <col min="32" max="32" width="3.54296875" style="3" customWidth="1"/>
    <col min="33" max="33" width="3.36328125" style="3" customWidth="1"/>
    <col min="34" max="34" width="4.54296875" style="3" customWidth="1"/>
    <col min="35" max="35" width="0.453125" style="3" customWidth="1"/>
    <col min="36" max="36" width="3.54296875" style="3" customWidth="1"/>
    <col min="37" max="37" width="3.36328125" style="3" customWidth="1"/>
    <col min="38" max="38" width="4.54296875" style="3" customWidth="1"/>
    <col min="39" max="39" width="0.453125" style="3" customWidth="1"/>
    <col min="40" max="40" width="3.54296875" style="3" customWidth="1"/>
    <col min="41" max="41" width="3.36328125" style="3" customWidth="1"/>
    <col min="42" max="42" width="4.54296875" style="3" customWidth="1"/>
    <col min="43" max="43" width="0.453125" style="3" customWidth="1"/>
    <col min="44" max="44" width="3.54296875" style="3" customWidth="1"/>
    <col min="45" max="45" width="3.36328125" style="3" customWidth="1"/>
    <col min="46" max="46" width="4.54296875" style="3" customWidth="1"/>
    <col min="47" max="47" width="0.453125" style="3" customWidth="1"/>
    <col min="48" max="48" width="3.54296875" style="3" customWidth="1"/>
    <col min="49" max="49" width="3.36328125" style="3" customWidth="1"/>
    <col min="50" max="50" width="4.54296875" style="3" customWidth="1"/>
    <col min="51" max="51" width="0.453125" style="3" customWidth="1"/>
    <col min="52" max="52" width="3.54296875" style="3" customWidth="1"/>
    <col min="53" max="53" width="3.36328125" style="3" customWidth="1"/>
    <col min="54" max="54" width="4.54296875" style="3" customWidth="1"/>
    <col min="55" max="55" width="0.453125" style="3" customWidth="1"/>
    <col min="56" max="56" width="3.54296875" style="3" bestFit="1" customWidth="1"/>
    <col min="57" max="57" width="3.36328125" style="3" bestFit="1" customWidth="1"/>
    <col min="58" max="58" width="4.54296875" style="3" bestFit="1" customWidth="1"/>
    <col min="59" max="16384" width="9.08984375" style="3"/>
  </cols>
  <sheetData>
    <row r="1" spans="2:58" ht="13" thickBot="1"/>
    <row r="2" spans="2:58">
      <c r="B2" s="14"/>
      <c r="C2" s="15"/>
      <c r="D2" s="14"/>
      <c r="E2" s="14"/>
      <c r="F2" s="14"/>
      <c r="H2" s="89" t="s">
        <v>4</v>
      </c>
      <c r="I2" s="90"/>
      <c r="J2" s="91"/>
      <c r="L2" s="89" t="s">
        <v>7</v>
      </c>
      <c r="M2" s="90"/>
      <c r="N2" s="91"/>
      <c r="P2" s="86" t="s">
        <v>8</v>
      </c>
      <c r="Q2" s="87"/>
      <c r="R2" s="88"/>
      <c r="T2" s="89" t="s">
        <v>9</v>
      </c>
      <c r="U2" s="90"/>
      <c r="V2" s="91"/>
      <c r="X2" s="86" t="s">
        <v>10</v>
      </c>
      <c r="Y2" s="87"/>
      <c r="Z2" s="88"/>
      <c r="AB2" s="98" t="s">
        <v>11</v>
      </c>
      <c r="AC2" s="99"/>
      <c r="AD2" s="100"/>
      <c r="AF2" s="89" t="s">
        <v>97</v>
      </c>
      <c r="AG2" s="90"/>
      <c r="AH2" s="91"/>
      <c r="AJ2" s="95" t="s">
        <v>12</v>
      </c>
      <c r="AK2" s="96"/>
      <c r="AL2" s="97"/>
      <c r="AN2" s="95" t="s">
        <v>13</v>
      </c>
      <c r="AO2" s="96"/>
      <c r="AP2" s="97"/>
      <c r="AR2" s="95" t="s">
        <v>14</v>
      </c>
      <c r="AS2" s="96"/>
      <c r="AT2" s="97"/>
      <c r="AV2" s="95" t="s">
        <v>15</v>
      </c>
      <c r="AW2" s="96"/>
      <c r="AX2" s="97"/>
      <c r="AZ2" s="95" t="s">
        <v>11</v>
      </c>
      <c r="BA2" s="96"/>
      <c r="BB2" s="97"/>
      <c r="BD2" s="92" t="s">
        <v>90</v>
      </c>
      <c r="BE2" s="93"/>
      <c r="BF2" s="94"/>
    </row>
    <row r="3" spans="2:58" ht="13" thickBot="1">
      <c r="B3" s="14"/>
      <c r="C3" s="15"/>
      <c r="D3" s="14"/>
      <c r="E3" s="14"/>
      <c r="F3" s="14"/>
      <c r="H3" s="16" t="s">
        <v>6</v>
      </c>
      <c r="I3" s="17" t="s">
        <v>5</v>
      </c>
      <c r="J3" s="18" t="s">
        <v>1</v>
      </c>
      <c r="L3" s="16" t="s">
        <v>6</v>
      </c>
      <c r="M3" s="17" t="s">
        <v>5</v>
      </c>
      <c r="N3" s="18" t="s">
        <v>1</v>
      </c>
      <c r="P3" s="19" t="s">
        <v>6</v>
      </c>
      <c r="Q3" s="20" t="s">
        <v>5</v>
      </c>
      <c r="R3" s="21" t="s">
        <v>1</v>
      </c>
      <c r="T3" s="16" t="s">
        <v>6</v>
      </c>
      <c r="U3" s="17" t="s">
        <v>5</v>
      </c>
      <c r="V3" s="18" t="s">
        <v>1</v>
      </c>
      <c r="X3" s="19" t="s">
        <v>6</v>
      </c>
      <c r="Y3" s="20" t="s">
        <v>5</v>
      </c>
      <c r="Z3" s="21" t="s">
        <v>1</v>
      </c>
      <c r="AB3" s="22" t="s">
        <v>6</v>
      </c>
      <c r="AC3" s="23" t="s">
        <v>5</v>
      </c>
      <c r="AD3" s="24" t="s">
        <v>1</v>
      </c>
      <c r="AF3" s="16" t="s">
        <v>6</v>
      </c>
      <c r="AG3" s="17" t="s">
        <v>5</v>
      </c>
      <c r="AH3" s="18" t="s">
        <v>1</v>
      </c>
      <c r="AJ3" s="22" t="s">
        <v>6</v>
      </c>
      <c r="AK3" s="23" t="s">
        <v>5</v>
      </c>
      <c r="AL3" s="24" t="s">
        <v>1</v>
      </c>
      <c r="AN3" s="22" t="s">
        <v>6</v>
      </c>
      <c r="AO3" s="23" t="s">
        <v>5</v>
      </c>
      <c r="AP3" s="24" t="s">
        <v>1</v>
      </c>
      <c r="AR3" s="22" t="s">
        <v>6</v>
      </c>
      <c r="AS3" s="23" t="s">
        <v>5</v>
      </c>
      <c r="AT3" s="24" t="s">
        <v>1</v>
      </c>
      <c r="AV3" s="22" t="s">
        <v>6</v>
      </c>
      <c r="AW3" s="23" t="s">
        <v>5</v>
      </c>
      <c r="AX3" s="24" t="s">
        <v>1</v>
      </c>
      <c r="AZ3" s="22" t="s">
        <v>6</v>
      </c>
      <c r="BA3" s="23" t="s">
        <v>5</v>
      </c>
      <c r="BB3" s="24" t="s">
        <v>1</v>
      </c>
      <c r="BD3" s="37" t="s">
        <v>6</v>
      </c>
      <c r="BE3" s="38" t="s">
        <v>5</v>
      </c>
      <c r="BF3" s="39" t="s">
        <v>1</v>
      </c>
    </row>
    <row r="4" spans="2:58" s="47" customFormat="1" ht="15" customHeight="1">
      <c r="B4" s="59"/>
      <c r="C4" s="60"/>
      <c r="D4" s="60"/>
      <c r="E4" s="5" t="s">
        <v>20</v>
      </c>
      <c r="F4" s="61" t="s">
        <v>20</v>
      </c>
      <c r="H4" s="107">
        <f>timplaner!C7</f>
        <v>300</v>
      </c>
      <c r="I4" s="108">
        <v>3</v>
      </c>
      <c r="J4" s="109">
        <f>H4*I4</f>
        <v>900</v>
      </c>
      <c r="L4" s="107">
        <f>timplaner!D7</f>
        <v>120</v>
      </c>
      <c r="M4" s="108">
        <v>3</v>
      </c>
      <c r="N4" s="109">
        <f>L4*M4</f>
        <v>360</v>
      </c>
      <c r="P4" s="107">
        <f>timplaner!E7</f>
        <v>280</v>
      </c>
      <c r="Q4" s="108">
        <v>3</v>
      </c>
      <c r="R4" s="109">
        <f>P4*Q4</f>
        <v>840</v>
      </c>
      <c r="T4" s="107">
        <f>timplaner!G7</f>
        <v>210</v>
      </c>
      <c r="U4" s="108">
        <v>3</v>
      </c>
      <c r="V4" s="109">
        <f>T4*U4</f>
        <v>630</v>
      </c>
      <c r="X4" s="107">
        <f>SUM(timplaner!H7:I7)</f>
        <v>165</v>
      </c>
      <c r="Y4" s="108">
        <v>3</v>
      </c>
      <c r="Z4" s="109">
        <f>X4*Y4</f>
        <v>495</v>
      </c>
      <c r="AB4" s="29"/>
      <c r="AC4" s="25">
        <v>3</v>
      </c>
      <c r="AD4" s="30">
        <f>AB4*AC4</f>
        <v>0</v>
      </c>
      <c r="AE4" s="3"/>
      <c r="AF4" s="107"/>
      <c r="AG4" s="108"/>
      <c r="AH4" s="109"/>
      <c r="AJ4" s="107">
        <f>timplaner!K7</f>
        <v>100</v>
      </c>
      <c r="AK4" s="108">
        <v>3</v>
      </c>
      <c r="AL4" s="109">
        <f>AJ4*AK4</f>
        <v>300</v>
      </c>
      <c r="AN4" s="107">
        <f>timplaner!L7</f>
        <v>45</v>
      </c>
      <c r="AO4" s="108">
        <v>3</v>
      </c>
      <c r="AP4" s="109">
        <f>AN4*AO4</f>
        <v>135</v>
      </c>
      <c r="AR4" s="107">
        <f>timplaner!M7</f>
        <v>45</v>
      </c>
      <c r="AS4" s="108">
        <v>3</v>
      </c>
      <c r="AT4" s="109">
        <f>AR4*AS4</f>
        <v>135</v>
      </c>
      <c r="AU4" s="127"/>
      <c r="AV4" s="107">
        <f>timplaner!N7</f>
        <v>80</v>
      </c>
      <c r="AW4" s="108">
        <v>6</v>
      </c>
      <c r="AX4" s="109">
        <f>AV4*AW4</f>
        <v>480</v>
      </c>
      <c r="AZ4" s="107"/>
      <c r="BA4" s="128"/>
      <c r="BB4" s="109"/>
      <c r="BD4" s="107">
        <f>timplaner!O7</f>
        <v>0</v>
      </c>
      <c r="BE4" s="108">
        <v>3</v>
      </c>
      <c r="BF4" s="109"/>
    </row>
    <row r="5" spans="2:58" s="47" customFormat="1" ht="15" customHeight="1">
      <c r="B5" s="59"/>
      <c r="C5" s="60"/>
      <c r="D5" s="60"/>
      <c r="E5" s="5" t="s">
        <v>21</v>
      </c>
      <c r="F5" s="61" t="s">
        <v>21</v>
      </c>
      <c r="H5" s="107">
        <f>timplaner!C8</f>
        <v>300</v>
      </c>
      <c r="I5" s="108">
        <v>3</v>
      </c>
      <c r="J5" s="109">
        <f>H5*I5</f>
        <v>900</v>
      </c>
      <c r="L5" s="107">
        <f>timplaner!D8</f>
        <v>125</v>
      </c>
      <c r="M5" s="108">
        <v>3</v>
      </c>
      <c r="N5" s="109">
        <f>L5*M5</f>
        <v>375</v>
      </c>
      <c r="P5" s="107">
        <f>timplaner!E8</f>
        <v>280</v>
      </c>
      <c r="Q5" s="108">
        <v>3</v>
      </c>
      <c r="R5" s="109">
        <f>P5*Q5</f>
        <v>840</v>
      </c>
      <c r="T5" s="107">
        <f>timplaner!G8</f>
        <v>215</v>
      </c>
      <c r="U5" s="108">
        <v>3</v>
      </c>
      <c r="V5" s="109">
        <f>T5*U5</f>
        <v>645</v>
      </c>
      <c r="X5" s="107">
        <f>SUM(timplaner!H8:I8)</f>
        <v>160</v>
      </c>
      <c r="Y5" s="108">
        <v>3</v>
      </c>
      <c r="Z5" s="109">
        <f>X5*Y5</f>
        <v>480</v>
      </c>
      <c r="AB5" s="29"/>
      <c r="AC5" s="25">
        <v>2</v>
      </c>
      <c r="AD5" s="30">
        <f>AB5*AC5</f>
        <v>0</v>
      </c>
      <c r="AE5" s="3"/>
      <c r="AF5" s="107"/>
      <c r="AG5" s="108"/>
      <c r="AH5" s="109"/>
      <c r="AJ5" s="107">
        <f>timplaner!K8</f>
        <v>100</v>
      </c>
      <c r="AK5" s="108">
        <v>3</v>
      </c>
      <c r="AL5" s="109">
        <f>AJ5*AK5</f>
        <v>300</v>
      </c>
      <c r="AN5" s="107">
        <f>timplaner!L8</f>
        <v>45</v>
      </c>
      <c r="AO5" s="108">
        <v>3</v>
      </c>
      <c r="AP5" s="109">
        <f>AN5*AO5</f>
        <v>135</v>
      </c>
      <c r="AR5" s="107">
        <f>timplaner!M8</f>
        <v>45</v>
      </c>
      <c r="AS5" s="108">
        <v>6</v>
      </c>
      <c r="AT5" s="109">
        <f>AR5*AS5</f>
        <v>270</v>
      </c>
      <c r="AU5" s="127"/>
      <c r="AV5" s="107">
        <f>timplaner!N8</f>
        <v>80</v>
      </c>
      <c r="AW5" s="108">
        <v>6</v>
      </c>
      <c r="AX5" s="109">
        <f>AV5*AW5</f>
        <v>480</v>
      </c>
      <c r="AZ5" s="107"/>
      <c r="BA5" s="128"/>
      <c r="BB5" s="109"/>
      <c r="BD5" s="107">
        <f>timplaner!O8</f>
        <v>0</v>
      </c>
      <c r="BE5" s="108">
        <v>2</v>
      </c>
      <c r="BF5" s="109">
        <f>BD5*BE5</f>
        <v>0</v>
      </c>
    </row>
    <row r="6" spans="2:58" s="47" customFormat="1" ht="15" customHeight="1">
      <c r="B6" s="59"/>
      <c r="C6" s="60"/>
      <c r="D6" s="60"/>
      <c r="E6" s="5" t="s">
        <v>3</v>
      </c>
      <c r="F6" s="61" t="s">
        <v>3</v>
      </c>
      <c r="H6" s="107">
        <f>timplaner!C9</f>
        <v>280</v>
      </c>
      <c r="I6" s="108">
        <v>3</v>
      </c>
      <c r="J6" s="109">
        <f>H6*I6</f>
        <v>840</v>
      </c>
      <c r="L6" s="107">
        <f>timplaner!D9</f>
        <v>125</v>
      </c>
      <c r="M6" s="108">
        <v>3</v>
      </c>
      <c r="N6" s="109">
        <f>L6*M6</f>
        <v>375</v>
      </c>
      <c r="P6" s="107">
        <f>timplaner!E9</f>
        <v>270</v>
      </c>
      <c r="Q6" s="108">
        <v>3</v>
      </c>
      <c r="R6" s="109">
        <f>P6*Q6</f>
        <v>810</v>
      </c>
      <c r="T6" s="107">
        <f>timplaner!G9</f>
        <v>210</v>
      </c>
      <c r="U6" s="108">
        <v>3</v>
      </c>
      <c r="V6" s="109">
        <f>T6*U6</f>
        <v>630</v>
      </c>
      <c r="X6" s="107">
        <f>SUM(timplaner!H9:I9)</f>
        <v>160</v>
      </c>
      <c r="Y6" s="108">
        <v>3</v>
      </c>
      <c r="Z6" s="109">
        <f>X6*Y6</f>
        <v>480</v>
      </c>
      <c r="AB6" s="29">
        <f>timplaner!J8</f>
        <v>0</v>
      </c>
      <c r="AC6" s="25">
        <v>2</v>
      </c>
      <c r="AD6" s="30">
        <f>AB6*AC6</f>
        <v>0</v>
      </c>
      <c r="AE6" s="3"/>
      <c r="AF6" s="107">
        <f>timplaner!F9</f>
        <v>85</v>
      </c>
      <c r="AG6" s="108">
        <v>6</v>
      </c>
      <c r="AH6" s="109">
        <f>AF6*AG6</f>
        <v>510</v>
      </c>
      <c r="AJ6" s="107">
        <f>timplaner!K9</f>
        <v>105</v>
      </c>
      <c r="AK6" s="108">
        <v>3</v>
      </c>
      <c r="AL6" s="109">
        <f>AJ6*AK6</f>
        <v>315</v>
      </c>
      <c r="AN6" s="107">
        <f>timplaner!L9</f>
        <v>45</v>
      </c>
      <c r="AO6" s="108">
        <v>6</v>
      </c>
      <c r="AP6" s="109">
        <f>AN6*AO6</f>
        <v>270</v>
      </c>
      <c r="AR6" s="107">
        <f>timplaner!M9</f>
        <v>45</v>
      </c>
      <c r="AS6" s="108">
        <v>6</v>
      </c>
      <c r="AT6" s="109">
        <f>AR6*AS6</f>
        <v>270</v>
      </c>
      <c r="AU6" s="127"/>
      <c r="AV6" s="107">
        <f>timplaner!N9</f>
        <v>80</v>
      </c>
      <c r="AW6" s="108">
        <v>6</v>
      </c>
      <c r="AX6" s="109">
        <f>AV6*AW6</f>
        <v>480</v>
      </c>
      <c r="AZ6" s="107">
        <f>timplaner!J9</f>
        <v>70</v>
      </c>
      <c r="BA6" s="108">
        <v>6</v>
      </c>
      <c r="BB6" s="109">
        <f>AZ6*BA6</f>
        <v>420</v>
      </c>
      <c r="BD6" s="107">
        <f>timplaner!O9</f>
        <v>0</v>
      </c>
      <c r="BE6" s="108">
        <v>2</v>
      </c>
      <c r="BF6" s="109">
        <f>BD6*BE6</f>
        <v>0</v>
      </c>
    </row>
    <row r="7" spans="2:58" ht="3" customHeight="1">
      <c r="B7" s="58"/>
      <c r="C7" s="15"/>
      <c r="D7" s="15"/>
      <c r="E7" s="15"/>
      <c r="F7" s="15"/>
      <c r="H7" s="14"/>
      <c r="I7" s="14"/>
      <c r="J7" s="14"/>
      <c r="L7" s="14"/>
      <c r="M7" s="14"/>
      <c r="N7" s="14"/>
      <c r="P7" s="14"/>
      <c r="Q7" s="14"/>
      <c r="R7" s="14"/>
      <c r="T7" s="14"/>
      <c r="U7" s="14"/>
      <c r="V7" s="14"/>
      <c r="X7" s="14"/>
      <c r="Y7" s="14"/>
      <c r="Z7" s="14"/>
      <c r="AB7" s="14"/>
      <c r="AC7" s="14"/>
      <c r="AD7" s="14"/>
      <c r="AF7" s="14"/>
      <c r="AG7" s="14"/>
      <c r="AH7" s="14"/>
      <c r="AJ7" s="14"/>
      <c r="AK7" s="14"/>
      <c r="AL7" s="14"/>
      <c r="AN7" s="14"/>
      <c r="AO7" s="14"/>
      <c r="AP7" s="14"/>
      <c r="AR7" s="14"/>
      <c r="AS7" s="14"/>
      <c r="AT7" s="14"/>
      <c r="AV7" s="14"/>
      <c r="AW7" s="14"/>
      <c r="AX7" s="14"/>
      <c r="AZ7" s="14"/>
      <c r="BA7" s="14"/>
      <c r="BB7" s="14"/>
      <c r="BD7" s="14"/>
      <c r="BE7" s="14"/>
      <c r="BF7" s="14"/>
    </row>
    <row r="8" spans="2:58" s="65" customFormat="1" ht="15" customHeight="1">
      <c r="B8" s="68"/>
      <c r="C8" s="64"/>
      <c r="D8" s="64"/>
      <c r="E8" s="27"/>
      <c r="F8" s="64"/>
      <c r="H8" s="66"/>
      <c r="I8" s="80">
        <f>SUM(J11:J80)-SUM(J4:J6)</f>
        <v>580</v>
      </c>
      <c r="J8" s="81"/>
      <c r="L8" s="66"/>
      <c r="M8" s="80">
        <f>SUM(N11:N80)-SUM(N4:N6)</f>
        <v>0</v>
      </c>
      <c r="N8" s="81"/>
      <c r="P8" s="66"/>
      <c r="Q8" s="82">
        <f>SUM(R11:R80)-SUM(R4:R6)</f>
        <v>0</v>
      </c>
      <c r="R8" s="83"/>
      <c r="T8" s="66"/>
      <c r="U8" s="80">
        <f>SUM(V11:V80)-SUM(V4:V6)</f>
        <v>0</v>
      </c>
      <c r="V8" s="81"/>
      <c r="X8" s="66"/>
      <c r="Y8" s="82">
        <f>SUM(Z11:Z80)-SUM(Z4:Z6)</f>
        <v>0</v>
      </c>
      <c r="Z8" s="83"/>
      <c r="AB8" s="26"/>
      <c r="AC8" s="101">
        <f>SUM(AD11:AD38)-SUM(AD4:AD6)</f>
        <v>0</v>
      </c>
      <c r="AD8" s="102"/>
      <c r="AE8" s="28"/>
      <c r="AF8" s="66"/>
      <c r="AG8" s="80">
        <f>SUM(AH11:AH80)-SUM(AH4:AH6)</f>
        <v>0</v>
      </c>
      <c r="AH8" s="81"/>
      <c r="AJ8" s="66"/>
      <c r="AK8" s="78">
        <f>SUM(AL11:AL80)-SUM(AL4:AL6)</f>
        <v>0</v>
      </c>
      <c r="AL8" s="79"/>
      <c r="AN8" s="66"/>
      <c r="AO8" s="78">
        <f>SUM(AP11:AP80)-SUM(AP4:AP6)</f>
        <v>0</v>
      </c>
      <c r="AP8" s="79"/>
      <c r="AR8" s="66"/>
      <c r="AS8" s="78">
        <f>SUM(AT11:AT80)-SUM(AT4:AT6)</f>
        <v>0</v>
      </c>
      <c r="AT8" s="79"/>
      <c r="AV8" s="66"/>
      <c r="AW8" s="78">
        <f>SUM(AX11:AX80)-SUM(AX4:AX6)</f>
        <v>0</v>
      </c>
      <c r="AX8" s="79"/>
      <c r="AZ8" s="66"/>
      <c r="BA8" s="78">
        <f>SUM(BB11:BB80)-SUM(BB4:BB6)</f>
        <v>0</v>
      </c>
      <c r="BB8" s="79"/>
      <c r="BD8" s="66"/>
      <c r="BE8" s="78">
        <f>SUM(BF11:BF80)-SUM(BF4:BF6)</f>
        <v>1610</v>
      </c>
      <c r="BF8" s="79"/>
    </row>
    <row r="9" spans="2:58" ht="3" customHeight="1">
      <c r="B9" s="58"/>
      <c r="C9" s="15"/>
      <c r="D9" s="15"/>
      <c r="E9" s="15"/>
      <c r="F9" s="15"/>
      <c r="H9" s="14"/>
      <c r="I9" s="14"/>
      <c r="J9" s="14"/>
      <c r="L9" s="14"/>
      <c r="M9" s="14"/>
      <c r="N9" s="14"/>
      <c r="P9" s="14"/>
      <c r="Q9" s="14"/>
      <c r="R9" s="14"/>
      <c r="T9" s="14"/>
      <c r="U9" s="14"/>
      <c r="V9" s="14"/>
      <c r="X9" s="14"/>
      <c r="Y9" s="14"/>
      <c r="Z9" s="14"/>
      <c r="AB9" s="14"/>
      <c r="AC9" s="14"/>
      <c r="AD9" s="14"/>
      <c r="AF9" s="14"/>
      <c r="AG9" s="14"/>
      <c r="AH9" s="14"/>
      <c r="AJ9" s="14"/>
      <c r="AK9" s="14"/>
      <c r="AL9" s="14"/>
      <c r="AN9" s="14"/>
      <c r="AO9" s="14"/>
      <c r="AP9" s="14"/>
      <c r="AR9" s="14"/>
      <c r="AS9" s="14"/>
      <c r="AT9" s="14"/>
      <c r="AV9" s="14"/>
      <c r="AW9" s="14"/>
      <c r="AX9" s="14"/>
      <c r="AZ9" s="14"/>
      <c r="BA9" s="14"/>
      <c r="BB9" s="14"/>
      <c r="BD9" s="14"/>
      <c r="BE9" s="14"/>
      <c r="BF9" s="14"/>
    </row>
    <row r="10" spans="2:58" s="28" customFormat="1" ht="15" customHeight="1">
      <c r="B10" s="4" t="s">
        <v>49</v>
      </c>
      <c r="C10" s="26" t="s">
        <v>2</v>
      </c>
      <c r="D10" s="26" t="s">
        <v>1</v>
      </c>
      <c r="E10" s="5" t="s">
        <v>79</v>
      </c>
      <c r="F10" s="5" t="s">
        <v>81</v>
      </c>
      <c r="H10" s="26"/>
      <c r="I10" s="26"/>
      <c r="J10" s="26"/>
      <c r="L10" s="26"/>
      <c r="M10" s="26"/>
      <c r="N10" s="26"/>
      <c r="P10" s="26"/>
      <c r="Q10" s="26"/>
      <c r="R10" s="26"/>
      <c r="T10" s="26"/>
      <c r="U10" s="26"/>
      <c r="V10" s="26"/>
      <c r="X10" s="26"/>
      <c r="Y10" s="26"/>
      <c r="Z10" s="26"/>
      <c r="AB10" s="26"/>
      <c r="AC10" s="26"/>
      <c r="AD10" s="26"/>
      <c r="AF10" s="26"/>
      <c r="AG10" s="26"/>
      <c r="AH10" s="26"/>
      <c r="AJ10" s="26"/>
      <c r="AK10" s="26"/>
      <c r="AL10" s="26"/>
      <c r="AN10" s="26"/>
      <c r="AO10" s="26"/>
      <c r="AP10" s="26"/>
      <c r="AR10" s="26"/>
      <c r="AS10" s="26"/>
      <c r="AT10" s="26"/>
      <c r="AV10" s="26"/>
      <c r="AW10" s="26"/>
      <c r="AX10" s="26"/>
      <c r="AZ10" s="26"/>
      <c r="BA10" s="26"/>
      <c r="BB10" s="26"/>
      <c r="BD10" s="26"/>
      <c r="BE10" s="26"/>
      <c r="BF10" s="26"/>
    </row>
    <row r="11" spans="2:58" ht="15" hidden="1" customHeight="1">
      <c r="B11" s="110" t="str">
        <f>pedagoger!B3</f>
        <v>AMI</v>
      </c>
      <c r="C11" s="110" t="str">
        <f>pedagoger!C3</f>
        <v>FSKL</v>
      </c>
      <c r="D11" s="110">
        <f>pedagoger!F3</f>
        <v>1080</v>
      </c>
      <c r="E11" s="111">
        <f>SUM(J11,N11,R11,V11,Z11,AD11,AH11,AL11,AP11,AT11,AX11,BB11,BF11)</f>
        <v>0</v>
      </c>
      <c r="F11" s="111">
        <f>pedagoger!K3</f>
        <v>1080</v>
      </c>
      <c r="H11" s="112"/>
      <c r="I11" s="113"/>
      <c r="J11" s="41"/>
      <c r="K11" s="42"/>
      <c r="L11" s="112"/>
      <c r="M11" s="113"/>
      <c r="N11" s="41"/>
      <c r="O11" s="42"/>
      <c r="P11" s="112"/>
      <c r="Q11" s="113"/>
      <c r="R11" s="43"/>
      <c r="S11" s="42"/>
      <c r="T11" s="112"/>
      <c r="U11" s="113"/>
      <c r="V11" s="41"/>
      <c r="W11" s="42"/>
      <c r="X11" s="112"/>
      <c r="Y11" s="113"/>
      <c r="Z11" s="43"/>
      <c r="AA11" s="42"/>
      <c r="AB11" s="84"/>
      <c r="AC11" s="85"/>
      <c r="AD11" s="44"/>
      <c r="AE11" s="42"/>
      <c r="AF11" s="112"/>
      <c r="AG11" s="113"/>
      <c r="AH11" s="41"/>
      <c r="AI11" s="42"/>
      <c r="AJ11" s="112"/>
      <c r="AK11" s="113"/>
      <c r="AL11" s="44"/>
      <c r="AM11" s="42"/>
      <c r="AN11" s="112"/>
      <c r="AO11" s="113"/>
      <c r="AP11" s="44"/>
      <c r="AQ11" s="42"/>
      <c r="AR11" s="112"/>
      <c r="AS11" s="113"/>
      <c r="AT11" s="44"/>
      <c r="AU11" s="42"/>
      <c r="AV11" s="112"/>
      <c r="AW11" s="113"/>
      <c r="AX11" s="44"/>
      <c r="AY11" s="42"/>
      <c r="AZ11" s="112"/>
      <c r="BA11" s="113"/>
      <c r="BB11" s="44"/>
      <c r="BC11" s="42"/>
      <c r="BD11" s="112"/>
      <c r="BE11" s="113"/>
      <c r="BF11" s="44"/>
    </row>
    <row r="12" spans="2:58" ht="15" hidden="1" customHeight="1">
      <c r="B12" s="110" t="str">
        <f>pedagoger!B4</f>
        <v>AOR</v>
      </c>
      <c r="C12" s="110" t="str">
        <f>pedagoger!C4</f>
        <v>FSKL</v>
      </c>
      <c r="D12" s="110">
        <f>pedagoger!F4</f>
        <v>1080</v>
      </c>
      <c r="E12" s="111">
        <f t="shared" ref="E12:E75" si="0">SUM(J12,N12,R12,V12,Z12,AD12,AH12,AL12,AP12,AT12,AX12,BB12,BF12)</f>
        <v>0</v>
      </c>
      <c r="F12" s="111">
        <f>pedagoger!K4</f>
        <v>1080</v>
      </c>
      <c r="H12" s="112"/>
      <c r="I12" s="113"/>
      <c r="J12" s="41"/>
      <c r="K12" s="42"/>
      <c r="L12" s="112"/>
      <c r="M12" s="113"/>
      <c r="N12" s="41"/>
      <c r="O12" s="42"/>
      <c r="P12" s="112"/>
      <c r="Q12" s="113"/>
      <c r="R12" s="43"/>
      <c r="S12" s="42"/>
      <c r="T12" s="112"/>
      <c r="U12" s="113"/>
      <c r="V12" s="41"/>
      <c r="W12" s="42"/>
      <c r="X12" s="112"/>
      <c r="Y12" s="113"/>
      <c r="Z12" s="43"/>
      <c r="AA12" s="42"/>
      <c r="AB12" s="84"/>
      <c r="AC12" s="85"/>
      <c r="AD12" s="44"/>
      <c r="AE12" s="42"/>
      <c r="AF12" s="112"/>
      <c r="AG12" s="113"/>
      <c r="AH12" s="41"/>
      <c r="AI12" s="42"/>
      <c r="AJ12" s="112"/>
      <c r="AK12" s="113"/>
      <c r="AL12" s="44"/>
      <c r="AM12" s="42"/>
      <c r="AN12" s="112"/>
      <c r="AO12" s="113"/>
      <c r="AP12" s="44"/>
      <c r="AQ12" s="42"/>
      <c r="AR12" s="112"/>
      <c r="AS12" s="113"/>
      <c r="AT12" s="44"/>
      <c r="AU12" s="42"/>
      <c r="AV12" s="112"/>
      <c r="AW12" s="113"/>
      <c r="AX12" s="44"/>
      <c r="AY12" s="42"/>
      <c r="AZ12" s="112"/>
      <c r="BA12" s="113"/>
      <c r="BB12" s="44"/>
      <c r="BC12" s="42"/>
      <c r="BD12" s="112"/>
      <c r="BE12" s="113"/>
      <c r="BF12" s="44"/>
    </row>
    <row r="13" spans="2:58" ht="15" hidden="1" customHeight="1">
      <c r="B13" s="110" t="str">
        <f>pedagoger!B5</f>
        <v>ANK</v>
      </c>
      <c r="C13" s="110" t="str">
        <f>pedagoger!C5</f>
        <v>FSKL</v>
      </c>
      <c r="D13" s="110">
        <f>pedagoger!F5</f>
        <v>1080</v>
      </c>
      <c r="E13" s="111">
        <f t="shared" si="0"/>
        <v>0</v>
      </c>
      <c r="F13" s="111">
        <f>pedagoger!K5</f>
        <v>1080</v>
      </c>
      <c r="H13" s="112"/>
      <c r="I13" s="113"/>
      <c r="J13" s="41"/>
      <c r="K13" s="42"/>
      <c r="L13" s="112"/>
      <c r="M13" s="113"/>
      <c r="N13" s="41"/>
      <c r="O13" s="42"/>
      <c r="P13" s="112"/>
      <c r="Q13" s="113"/>
      <c r="R13" s="43"/>
      <c r="S13" s="42"/>
      <c r="T13" s="112"/>
      <c r="U13" s="113"/>
      <c r="V13" s="41"/>
      <c r="W13" s="42"/>
      <c r="X13" s="112"/>
      <c r="Y13" s="113"/>
      <c r="Z13" s="43"/>
      <c r="AA13" s="42"/>
      <c r="AB13" s="84"/>
      <c r="AC13" s="85"/>
      <c r="AD13" s="44"/>
      <c r="AE13" s="42"/>
      <c r="AF13" s="112"/>
      <c r="AG13" s="113"/>
      <c r="AH13" s="41"/>
      <c r="AI13" s="42"/>
      <c r="AJ13" s="112"/>
      <c r="AK13" s="113"/>
      <c r="AL13" s="44"/>
      <c r="AM13" s="42"/>
      <c r="AN13" s="112"/>
      <c r="AO13" s="113"/>
      <c r="AP13" s="44"/>
      <c r="AQ13" s="42"/>
      <c r="AR13" s="112"/>
      <c r="AS13" s="113"/>
      <c r="AT13" s="44"/>
      <c r="AU13" s="42"/>
      <c r="AV13" s="112"/>
      <c r="AW13" s="113"/>
      <c r="AX13" s="44"/>
      <c r="AY13" s="42"/>
      <c r="AZ13" s="112"/>
      <c r="BA13" s="113"/>
      <c r="BB13" s="44"/>
      <c r="BC13" s="42"/>
      <c r="BD13" s="112"/>
      <c r="BE13" s="113"/>
      <c r="BF13" s="44"/>
    </row>
    <row r="14" spans="2:58" ht="15" hidden="1" customHeight="1">
      <c r="B14" s="110" t="str">
        <f>pedagoger!B6</f>
        <v>BBA</v>
      </c>
      <c r="C14" s="110" t="str">
        <f>pedagoger!C6</f>
        <v>FSKL</v>
      </c>
      <c r="D14" s="110">
        <f>pedagoger!F6</f>
        <v>1080</v>
      </c>
      <c r="E14" s="111">
        <f t="shared" si="0"/>
        <v>0</v>
      </c>
      <c r="F14" s="111">
        <f>pedagoger!K6</f>
        <v>1080</v>
      </c>
      <c r="H14" s="112"/>
      <c r="I14" s="113"/>
      <c r="J14" s="41"/>
      <c r="K14" s="42"/>
      <c r="L14" s="112"/>
      <c r="M14" s="113"/>
      <c r="N14" s="41"/>
      <c r="O14" s="42"/>
      <c r="P14" s="112"/>
      <c r="Q14" s="113"/>
      <c r="R14" s="43"/>
      <c r="S14" s="42"/>
      <c r="T14" s="112"/>
      <c r="U14" s="113"/>
      <c r="V14" s="41"/>
      <c r="W14" s="42"/>
      <c r="X14" s="112"/>
      <c r="Y14" s="113"/>
      <c r="Z14" s="43"/>
      <c r="AA14" s="42"/>
      <c r="AB14" s="84"/>
      <c r="AC14" s="85"/>
      <c r="AD14" s="44"/>
      <c r="AE14" s="42"/>
      <c r="AF14" s="112"/>
      <c r="AG14" s="113"/>
      <c r="AH14" s="41"/>
      <c r="AI14" s="42"/>
      <c r="AJ14" s="112"/>
      <c r="AK14" s="113"/>
      <c r="AL14" s="44"/>
      <c r="AM14" s="42"/>
      <c r="AN14" s="112"/>
      <c r="AO14" s="113"/>
      <c r="AP14" s="44"/>
      <c r="AQ14" s="42"/>
      <c r="AR14" s="112"/>
      <c r="AS14" s="113"/>
      <c r="AT14" s="44"/>
      <c r="AU14" s="42"/>
      <c r="AV14" s="112"/>
      <c r="AW14" s="113"/>
      <c r="AX14" s="44"/>
      <c r="AY14" s="42"/>
      <c r="AZ14" s="112"/>
      <c r="BA14" s="113"/>
      <c r="BB14" s="44"/>
      <c r="BC14" s="42"/>
      <c r="BD14" s="112"/>
      <c r="BE14" s="113"/>
      <c r="BF14" s="44"/>
    </row>
    <row r="15" spans="2:58" ht="15" hidden="1" customHeight="1">
      <c r="B15" s="110" t="str">
        <f>pedagoger!B7</f>
        <v>BLA</v>
      </c>
      <c r="C15" s="110" t="str">
        <f>pedagoger!C10</f>
        <v>L2</v>
      </c>
      <c r="D15" s="110">
        <f>pedagoger!F10</f>
        <v>1080</v>
      </c>
      <c r="E15" s="111">
        <f t="shared" si="0"/>
        <v>0</v>
      </c>
      <c r="F15" s="111">
        <f>pedagoger!K7</f>
        <v>0</v>
      </c>
      <c r="H15" s="112"/>
      <c r="I15" s="113"/>
      <c r="J15" s="41"/>
      <c r="K15" s="42"/>
      <c r="L15" s="112"/>
      <c r="M15" s="113"/>
      <c r="N15" s="41"/>
      <c r="O15" s="42"/>
      <c r="P15" s="112"/>
      <c r="Q15" s="113"/>
      <c r="R15" s="43"/>
      <c r="S15" s="42"/>
      <c r="T15" s="112"/>
      <c r="U15" s="113"/>
      <c r="V15" s="41"/>
      <c r="W15" s="42"/>
      <c r="X15" s="112"/>
      <c r="Y15" s="113"/>
      <c r="Z15" s="43"/>
      <c r="AA15" s="42"/>
      <c r="AB15" s="84"/>
      <c r="AC15" s="85"/>
      <c r="AD15" s="44"/>
      <c r="AE15" s="42"/>
      <c r="AF15" s="112"/>
      <c r="AG15" s="113"/>
      <c r="AH15" s="41"/>
      <c r="AI15" s="42"/>
      <c r="AJ15" s="112"/>
      <c r="AK15" s="113"/>
      <c r="AL15" s="44"/>
      <c r="AM15" s="42"/>
      <c r="AN15" s="112"/>
      <c r="AO15" s="113"/>
      <c r="AP15" s="44"/>
      <c r="AQ15" s="42"/>
      <c r="AR15" s="112"/>
      <c r="AS15" s="113"/>
      <c r="AT15" s="44"/>
      <c r="AU15" s="42"/>
      <c r="AV15" s="112"/>
      <c r="AW15" s="113"/>
      <c r="AX15" s="44"/>
      <c r="AY15" s="42"/>
      <c r="AZ15" s="112"/>
      <c r="BA15" s="113"/>
      <c r="BB15" s="44"/>
      <c r="BC15" s="42"/>
      <c r="BD15" s="112"/>
      <c r="BE15" s="113"/>
      <c r="BF15" s="44"/>
    </row>
    <row r="16" spans="2:58" ht="15" hidden="1" customHeight="1">
      <c r="B16" s="110" t="str">
        <f>pedagoger!B8</f>
        <v>BOB</v>
      </c>
      <c r="C16" s="110" t="str">
        <f>pedagoger!C11</f>
        <v>L2</v>
      </c>
      <c r="D16" s="110">
        <f>pedagoger!F11</f>
        <v>1080</v>
      </c>
      <c r="E16" s="111">
        <f t="shared" si="0"/>
        <v>0</v>
      </c>
      <c r="F16" s="111">
        <f>pedagoger!K8</f>
        <v>0</v>
      </c>
      <c r="H16" s="112"/>
      <c r="I16" s="113"/>
      <c r="J16" s="41"/>
      <c r="K16" s="42"/>
      <c r="L16" s="112"/>
      <c r="M16" s="113"/>
      <c r="N16" s="41"/>
      <c r="O16" s="42"/>
      <c r="P16" s="112"/>
      <c r="Q16" s="113"/>
      <c r="R16" s="43"/>
      <c r="S16" s="42"/>
      <c r="T16" s="112"/>
      <c r="U16" s="113"/>
      <c r="V16" s="41"/>
      <c r="W16" s="42"/>
      <c r="X16" s="112"/>
      <c r="Y16" s="113"/>
      <c r="Z16" s="43"/>
      <c r="AA16" s="42"/>
      <c r="AB16" s="84"/>
      <c r="AC16" s="85"/>
      <c r="AD16" s="44"/>
      <c r="AE16" s="42"/>
      <c r="AF16" s="112"/>
      <c r="AG16" s="113"/>
      <c r="AH16" s="41"/>
      <c r="AI16" s="42"/>
      <c r="AJ16" s="112"/>
      <c r="AK16" s="113"/>
      <c r="AL16" s="44"/>
      <c r="AM16" s="42"/>
      <c r="AN16" s="112"/>
      <c r="AO16" s="113"/>
      <c r="AP16" s="44"/>
      <c r="AQ16" s="42"/>
      <c r="AR16" s="112"/>
      <c r="AS16" s="113"/>
      <c r="AT16" s="44"/>
      <c r="AU16" s="42"/>
      <c r="AV16" s="112"/>
      <c r="AW16" s="113"/>
      <c r="AX16" s="44"/>
      <c r="AY16" s="42"/>
      <c r="AZ16" s="112"/>
      <c r="BA16" s="113"/>
      <c r="BB16" s="44"/>
      <c r="BC16" s="42"/>
      <c r="BD16" s="112"/>
      <c r="BE16" s="113"/>
      <c r="BF16" s="44"/>
    </row>
    <row r="17" spans="2:58" ht="15" hidden="1" customHeight="1">
      <c r="B17" s="110" t="str">
        <f>pedagoger!B9</f>
        <v>BCI</v>
      </c>
      <c r="C17" s="110" t="str">
        <f>pedagoger!C12</f>
        <v>L2</v>
      </c>
      <c r="D17" s="110">
        <f>pedagoger!F12</f>
        <v>1080</v>
      </c>
      <c r="E17" s="111">
        <f t="shared" si="0"/>
        <v>0</v>
      </c>
      <c r="F17" s="111">
        <f>pedagoger!K9</f>
        <v>0</v>
      </c>
      <c r="H17" s="112"/>
      <c r="I17" s="113"/>
      <c r="J17" s="41"/>
      <c r="K17" s="42"/>
      <c r="L17" s="112"/>
      <c r="M17" s="113"/>
      <c r="N17" s="41"/>
      <c r="O17" s="42"/>
      <c r="P17" s="112"/>
      <c r="Q17" s="113"/>
      <c r="R17" s="43"/>
      <c r="S17" s="42"/>
      <c r="T17" s="112"/>
      <c r="U17" s="113"/>
      <c r="V17" s="41"/>
      <c r="W17" s="42"/>
      <c r="X17" s="112"/>
      <c r="Y17" s="113"/>
      <c r="Z17" s="43"/>
      <c r="AA17" s="42"/>
      <c r="AB17" s="84"/>
      <c r="AC17" s="85"/>
      <c r="AD17" s="44"/>
      <c r="AE17" s="42"/>
      <c r="AF17" s="112"/>
      <c r="AG17" s="113"/>
      <c r="AH17" s="41"/>
      <c r="AI17" s="42"/>
      <c r="AJ17" s="112"/>
      <c r="AK17" s="113"/>
      <c r="AL17" s="44"/>
      <c r="AM17" s="42"/>
      <c r="AN17" s="112"/>
      <c r="AO17" s="113"/>
      <c r="AP17" s="44"/>
      <c r="AQ17" s="42"/>
      <c r="AR17" s="112"/>
      <c r="AS17" s="113"/>
      <c r="AT17" s="44"/>
      <c r="AU17" s="42"/>
      <c r="AV17" s="112"/>
      <c r="AW17" s="113"/>
      <c r="AX17" s="44"/>
      <c r="AY17" s="42"/>
      <c r="AZ17" s="112"/>
      <c r="BA17" s="113"/>
      <c r="BB17" s="44"/>
      <c r="BC17" s="42"/>
      <c r="BD17" s="112"/>
      <c r="BE17" s="113"/>
      <c r="BF17" s="44"/>
    </row>
    <row r="18" spans="2:58" ht="15" hidden="1" customHeight="1">
      <c r="B18" s="110" t="str">
        <f>pedagoger!B10</f>
        <v>BTH</v>
      </c>
      <c r="C18" s="110" t="str">
        <f>pedagoger!C15</f>
        <v>L3</v>
      </c>
      <c r="D18" s="110">
        <f>pedagoger!F15</f>
        <v>1080</v>
      </c>
      <c r="E18" s="111">
        <f t="shared" si="0"/>
        <v>0</v>
      </c>
      <c r="F18" s="111">
        <f>pedagoger!K10</f>
        <v>0</v>
      </c>
      <c r="H18" s="112"/>
      <c r="I18" s="113"/>
      <c r="J18" s="41"/>
      <c r="K18" s="42"/>
      <c r="L18" s="112"/>
      <c r="M18" s="113"/>
      <c r="N18" s="41"/>
      <c r="O18" s="42"/>
      <c r="P18" s="112"/>
      <c r="Q18" s="113"/>
      <c r="R18" s="43"/>
      <c r="S18" s="42"/>
      <c r="T18" s="112"/>
      <c r="U18" s="113"/>
      <c r="V18" s="41"/>
      <c r="W18" s="42"/>
      <c r="X18" s="112"/>
      <c r="Y18" s="113"/>
      <c r="Z18" s="43"/>
      <c r="AA18" s="42"/>
      <c r="AB18" s="84"/>
      <c r="AC18" s="85"/>
      <c r="AD18" s="44"/>
      <c r="AE18" s="42"/>
      <c r="AF18" s="112"/>
      <c r="AG18" s="113"/>
      <c r="AH18" s="41"/>
      <c r="AI18" s="42"/>
      <c r="AJ18" s="112"/>
      <c r="AK18" s="113"/>
      <c r="AL18" s="44"/>
      <c r="AM18" s="42"/>
      <c r="AN18" s="112"/>
      <c r="AO18" s="113"/>
      <c r="AP18" s="44"/>
      <c r="AQ18" s="42"/>
      <c r="AR18" s="112"/>
      <c r="AS18" s="113"/>
      <c r="AT18" s="44"/>
      <c r="AU18" s="42"/>
      <c r="AV18" s="112"/>
      <c r="AW18" s="113"/>
      <c r="AX18" s="44"/>
      <c r="AY18" s="42"/>
      <c r="AZ18" s="112"/>
      <c r="BA18" s="113"/>
      <c r="BB18" s="44"/>
      <c r="BC18" s="42"/>
      <c r="BD18" s="112"/>
      <c r="BE18" s="113"/>
      <c r="BF18" s="44"/>
    </row>
    <row r="19" spans="2:58" ht="15" hidden="1" customHeight="1">
      <c r="B19" s="110" t="str">
        <f>pedagoger!B11</f>
        <v>BPE</v>
      </c>
      <c r="C19" s="110" t="str">
        <f>pedagoger!C13</f>
        <v>L3</v>
      </c>
      <c r="D19" s="110">
        <f>pedagoger!F13</f>
        <v>1080</v>
      </c>
      <c r="E19" s="111">
        <f t="shared" si="0"/>
        <v>0</v>
      </c>
      <c r="F19" s="111">
        <f>pedagoger!K11</f>
        <v>0</v>
      </c>
      <c r="H19" s="112"/>
      <c r="I19" s="113"/>
      <c r="J19" s="41"/>
      <c r="K19" s="42"/>
      <c r="L19" s="112"/>
      <c r="M19" s="113"/>
      <c r="N19" s="41"/>
      <c r="O19" s="42"/>
      <c r="P19" s="112"/>
      <c r="Q19" s="113"/>
      <c r="R19" s="43"/>
      <c r="S19" s="42"/>
      <c r="T19" s="112"/>
      <c r="U19" s="113"/>
      <c r="V19" s="41"/>
      <c r="W19" s="42"/>
      <c r="X19" s="112"/>
      <c r="Y19" s="113"/>
      <c r="Z19" s="43"/>
      <c r="AA19" s="42"/>
      <c r="AB19" s="84"/>
      <c r="AC19" s="85"/>
      <c r="AD19" s="44"/>
      <c r="AE19" s="42"/>
      <c r="AF19" s="112"/>
      <c r="AG19" s="113"/>
      <c r="AH19" s="41"/>
      <c r="AI19" s="42"/>
      <c r="AJ19" s="112"/>
      <c r="AK19" s="113"/>
      <c r="AL19" s="44"/>
      <c r="AM19" s="42"/>
      <c r="AN19" s="112"/>
      <c r="AO19" s="113"/>
      <c r="AP19" s="44"/>
      <c r="AQ19" s="42"/>
      <c r="AR19" s="112"/>
      <c r="AS19" s="113"/>
      <c r="AT19" s="44"/>
      <c r="AU19" s="42"/>
      <c r="AV19" s="112"/>
      <c r="AW19" s="113"/>
      <c r="AX19" s="44"/>
      <c r="AY19" s="42"/>
      <c r="AZ19" s="112"/>
      <c r="BA19" s="113"/>
      <c r="BB19" s="44"/>
      <c r="BC19" s="42"/>
      <c r="BD19" s="112"/>
      <c r="BE19" s="113"/>
      <c r="BF19" s="44"/>
    </row>
    <row r="20" spans="2:58" ht="15" hidden="1" customHeight="1">
      <c r="B20" s="110" t="str">
        <f>pedagoger!B12</f>
        <v>DBA</v>
      </c>
      <c r="C20" s="110" t="str">
        <f>pedagoger!C14</f>
        <v>L3</v>
      </c>
      <c r="D20" s="110">
        <f>pedagoger!F14</f>
        <v>1080</v>
      </c>
      <c r="E20" s="111">
        <f t="shared" si="0"/>
        <v>0</v>
      </c>
      <c r="F20" s="111">
        <f>pedagoger!K12</f>
        <v>0</v>
      </c>
      <c r="H20" s="112"/>
      <c r="I20" s="113"/>
      <c r="J20" s="41"/>
      <c r="K20" s="42"/>
      <c r="L20" s="112"/>
      <c r="M20" s="113"/>
      <c r="N20" s="41"/>
      <c r="O20" s="42"/>
      <c r="P20" s="112"/>
      <c r="Q20" s="113"/>
      <c r="R20" s="43"/>
      <c r="S20" s="42"/>
      <c r="T20" s="112"/>
      <c r="U20" s="113"/>
      <c r="V20" s="41"/>
      <c r="W20" s="42"/>
      <c r="X20" s="112"/>
      <c r="Y20" s="113"/>
      <c r="Z20" s="43"/>
      <c r="AA20" s="42"/>
      <c r="AB20" s="84"/>
      <c r="AC20" s="85"/>
      <c r="AD20" s="44"/>
      <c r="AE20" s="42"/>
      <c r="AF20" s="112"/>
      <c r="AG20" s="113"/>
      <c r="AH20" s="41"/>
      <c r="AI20" s="42"/>
      <c r="AJ20" s="112"/>
      <c r="AK20" s="113"/>
      <c r="AL20" s="44"/>
      <c r="AM20" s="42"/>
      <c r="AN20" s="112"/>
      <c r="AO20" s="113"/>
      <c r="AP20" s="44"/>
      <c r="AQ20" s="42"/>
      <c r="AR20" s="112"/>
      <c r="AS20" s="113"/>
      <c r="AT20" s="44"/>
      <c r="AU20" s="42"/>
      <c r="AV20" s="112"/>
      <c r="AW20" s="113"/>
      <c r="AX20" s="44"/>
      <c r="AY20" s="42"/>
      <c r="AZ20" s="112"/>
      <c r="BA20" s="113"/>
      <c r="BB20" s="44"/>
      <c r="BC20" s="42"/>
      <c r="BD20" s="112"/>
      <c r="BE20" s="113"/>
      <c r="BF20" s="44"/>
    </row>
    <row r="21" spans="2:58" ht="15" hidden="1" customHeight="1">
      <c r="B21" s="110" t="str">
        <f>pedagoger!B13</f>
        <v>EBA</v>
      </c>
      <c r="C21" s="110" t="str">
        <f>pedagoger!C7</f>
        <v>L1</v>
      </c>
      <c r="D21" s="110">
        <f>pedagoger!F7</f>
        <v>1080</v>
      </c>
      <c r="E21" s="111">
        <f t="shared" si="0"/>
        <v>0</v>
      </c>
      <c r="F21" s="111">
        <f>pedagoger!K13</f>
        <v>0</v>
      </c>
      <c r="H21" s="112"/>
      <c r="I21" s="113"/>
      <c r="J21" s="41"/>
      <c r="K21" s="42"/>
      <c r="L21" s="112"/>
      <c r="M21" s="113"/>
      <c r="N21" s="41"/>
      <c r="O21" s="42"/>
      <c r="P21" s="112"/>
      <c r="Q21" s="113"/>
      <c r="R21" s="43"/>
      <c r="S21" s="42"/>
      <c r="T21" s="112"/>
      <c r="U21" s="113"/>
      <c r="V21" s="41"/>
      <c r="W21" s="42"/>
      <c r="X21" s="112"/>
      <c r="Y21" s="113"/>
      <c r="Z21" s="43"/>
      <c r="AA21" s="42"/>
      <c r="AB21" s="84"/>
      <c r="AC21" s="85"/>
      <c r="AD21" s="44"/>
      <c r="AE21" s="42"/>
      <c r="AF21" s="112"/>
      <c r="AG21" s="113"/>
      <c r="AH21" s="41"/>
      <c r="AI21" s="42"/>
      <c r="AJ21" s="112"/>
      <c r="AK21" s="113"/>
      <c r="AL21" s="44"/>
      <c r="AM21" s="42"/>
      <c r="AN21" s="112"/>
      <c r="AO21" s="113"/>
      <c r="AP21" s="44"/>
      <c r="AQ21" s="42"/>
      <c r="AR21" s="112"/>
      <c r="AS21" s="113"/>
      <c r="AT21" s="44"/>
      <c r="AU21" s="42"/>
      <c r="AV21" s="112"/>
      <c r="AW21" s="113"/>
      <c r="AX21" s="44"/>
      <c r="AY21" s="42"/>
      <c r="AZ21" s="112"/>
      <c r="BA21" s="113"/>
      <c r="BB21" s="44"/>
      <c r="BC21" s="42"/>
      <c r="BD21" s="112"/>
      <c r="BE21" s="113"/>
      <c r="BF21" s="44"/>
    </row>
    <row r="22" spans="2:58" ht="15" hidden="1" customHeight="1">
      <c r="B22" s="110" t="str">
        <f>pedagoger!B14</f>
        <v>EPE</v>
      </c>
      <c r="C22" s="110" t="str">
        <f>pedagoger!C8</f>
        <v>L1</v>
      </c>
      <c r="D22" s="110">
        <f>pedagoger!F8</f>
        <v>1080</v>
      </c>
      <c r="E22" s="111">
        <f t="shared" si="0"/>
        <v>0</v>
      </c>
      <c r="F22" s="111">
        <f>pedagoger!K14</f>
        <v>0</v>
      </c>
      <c r="H22" s="112"/>
      <c r="I22" s="113"/>
      <c r="J22" s="41"/>
      <c r="K22" s="42"/>
      <c r="L22" s="112"/>
      <c r="M22" s="113"/>
      <c r="N22" s="41"/>
      <c r="O22" s="42"/>
      <c r="P22" s="112"/>
      <c r="Q22" s="113"/>
      <c r="R22" s="43"/>
      <c r="S22" s="42"/>
      <c r="T22" s="112"/>
      <c r="U22" s="113"/>
      <c r="V22" s="41"/>
      <c r="W22" s="42"/>
      <c r="X22" s="112"/>
      <c r="Y22" s="113"/>
      <c r="Z22" s="43"/>
      <c r="AA22" s="42"/>
      <c r="AB22" s="84"/>
      <c r="AC22" s="85"/>
      <c r="AD22" s="44"/>
      <c r="AE22" s="42"/>
      <c r="AF22" s="112"/>
      <c r="AG22" s="113"/>
      <c r="AH22" s="41"/>
      <c r="AI22" s="42"/>
      <c r="AJ22" s="112"/>
      <c r="AK22" s="113"/>
      <c r="AL22" s="44"/>
      <c r="AM22" s="42"/>
      <c r="AN22" s="112"/>
      <c r="AO22" s="113"/>
      <c r="AP22" s="44"/>
      <c r="AQ22" s="42"/>
      <c r="AR22" s="112"/>
      <c r="AS22" s="113"/>
      <c r="AT22" s="44"/>
      <c r="AU22" s="42"/>
      <c r="AV22" s="112"/>
      <c r="AW22" s="113"/>
      <c r="AX22" s="44"/>
      <c r="AY22" s="42"/>
      <c r="AZ22" s="112"/>
      <c r="BA22" s="113"/>
      <c r="BB22" s="44"/>
      <c r="BC22" s="42"/>
      <c r="BD22" s="112"/>
      <c r="BE22" s="113"/>
      <c r="BF22" s="44"/>
    </row>
    <row r="23" spans="2:58" ht="15" hidden="1" customHeight="1">
      <c r="B23" s="110" t="str">
        <f>pedagoger!B15</f>
        <v>EOR</v>
      </c>
      <c r="C23" s="110" t="str">
        <f>pedagoger!C9</f>
        <v>L1</v>
      </c>
      <c r="D23" s="110">
        <f>pedagoger!F9</f>
        <v>1080</v>
      </c>
      <c r="E23" s="111">
        <f t="shared" si="0"/>
        <v>0</v>
      </c>
      <c r="F23" s="111">
        <f>pedagoger!K15</f>
        <v>0</v>
      </c>
      <c r="H23" s="114"/>
      <c r="I23" s="113"/>
      <c r="J23" s="41"/>
      <c r="K23" s="42"/>
      <c r="L23" s="114"/>
      <c r="M23" s="113"/>
      <c r="N23" s="41"/>
      <c r="O23" s="42"/>
      <c r="P23" s="114"/>
      <c r="Q23" s="113"/>
      <c r="R23" s="43"/>
      <c r="S23" s="42"/>
      <c r="T23" s="114"/>
      <c r="U23" s="113"/>
      <c r="V23" s="41"/>
      <c r="W23" s="42"/>
      <c r="X23" s="114"/>
      <c r="Y23" s="113"/>
      <c r="Z23" s="43"/>
      <c r="AA23" s="42"/>
      <c r="AB23" s="84"/>
      <c r="AC23" s="85"/>
      <c r="AD23" s="44"/>
      <c r="AE23" s="42"/>
      <c r="AF23" s="114"/>
      <c r="AG23" s="113"/>
      <c r="AH23" s="41"/>
      <c r="AI23" s="42"/>
      <c r="AJ23" s="112"/>
      <c r="AK23" s="113"/>
      <c r="AL23" s="44"/>
      <c r="AM23" s="42"/>
      <c r="AN23" s="114"/>
      <c r="AO23" s="113"/>
      <c r="AP23" s="44"/>
      <c r="AQ23" s="42"/>
      <c r="AR23" s="112"/>
      <c r="AS23" s="113"/>
      <c r="AT23" s="44"/>
      <c r="AU23" s="42"/>
      <c r="AV23" s="112"/>
      <c r="AW23" s="113"/>
      <c r="AX23" s="44"/>
      <c r="AY23" s="42"/>
      <c r="AZ23" s="112"/>
      <c r="BA23" s="113"/>
      <c r="BB23" s="44"/>
      <c r="BC23" s="42"/>
      <c r="BD23" s="112"/>
      <c r="BE23" s="113"/>
      <c r="BF23" s="44"/>
    </row>
    <row r="24" spans="2:58" ht="15" customHeight="1">
      <c r="B24" s="110" t="str">
        <f>pedagoger!B16</f>
        <v>GTI</v>
      </c>
      <c r="C24" s="110" t="str">
        <f>pedagoger!C16</f>
        <v>M5</v>
      </c>
      <c r="D24" s="110">
        <f>pedagoger!F16</f>
        <v>1080</v>
      </c>
      <c r="E24" s="111">
        <f t="shared" si="0"/>
        <v>1020</v>
      </c>
      <c r="F24" s="111">
        <f>pedagoger!K16</f>
        <v>0</v>
      </c>
      <c r="H24" s="115" t="s">
        <v>139</v>
      </c>
      <c r="I24" s="113"/>
      <c r="J24" s="41">
        <v>300</v>
      </c>
      <c r="K24" s="67"/>
      <c r="L24" s="112" t="s">
        <v>138</v>
      </c>
      <c r="M24" s="113"/>
      <c r="N24" s="41">
        <v>250</v>
      </c>
      <c r="O24" s="67"/>
      <c r="P24" s="112"/>
      <c r="Q24" s="113"/>
      <c r="R24" s="43"/>
      <c r="S24" s="67"/>
      <c r="T24" s="112" t="s">
        <v>138</v>
      </c>
      <c r="U24" s="113"/>
      <c r="V24" s="41">
        <v>430</v>
      </c>
      <c r="W24" s="67"/>
      <c r="X24" s="112"/>
      <c r="Y24" s="113"/>
      <c r="Z24" s="43"/>
      <c r="AA24" s="67"/>
      <c r="AB24" s="84"/>
      <c r="AC24" s="85"/>
      <c r="AD24" s="44"/>
      <c r="AE24" s="42"/>
      <c r="AF24" s="112"/>
      <c r="AG24" s="113"/>
      <c r="AH24" s="41"/>
      <c r="AI24" s="67"/>
      <c r="AJ24" s="112"/>
      <c r="AK24" s="113"/>
      <c r="AL24" s="44"/>
      <c r="AM24" s="67"/>
      <c r="AN24" s="112"/>
      <c r="AO24" s="113"/>
      <c r="AP24" s="44"/>
      <c r="AQ24" s="67"/>
      <c r="AR24" s="112"/>
      <c r="AS24" s="113"/>
      <c r="AT24" s="44"/>
      <c r="AU24" s="67"/>
      <c r="AV24" s="112"/>
      <c r="AW24" s="113"/>
      <c r="AX24" s="44"/>
      <c r="AY24" s="67"/>
      <c r="AZ24" s="112"/>
      <c r="BA24" s="113"/>
      <c r="BB24" s="44"/>
      <c r="BC24" s="67"/>
      <c r="BD24" s="112"/>
      <c r="BE24" s="113"/>
      <c r="BF24" s="44">
        <v>40</v>
      </c>
    </row>
    <row r="25" spans="2:58" ht="15" customHeight="1">
      <c r="B25" s="110" t="str">
        <f>pedagoger!B17</f>
        <v>GDI</v>
      </c>
      <c r="C25" s="110" t="str">
        <f>pedagoger!C17</f>
        <v>M5</v>
      </c>
      <c r="D25" s="110">
        <f>pedagoger!F17</f>
        <v>1080</v>
      </c>
      <c r="E25" s="111">
        <f t="shared" si="0"/>
        <v>1080</v>
      </c>
      <c r="F25" s="111">
        <f>pedagoger!K17</f>
        <v>0</v>
      </c>
      <c r="H25" s="115" t="s">
        <v>136</v>
      </c>
      <c r="I25" s="113"/>
      <c r="J25" s="41">
        <v>600</v>
      </c>
      <c r="K25" s="67"/>
      <c r="L25" s="112" t="s">
        <v>137</v>
      </c>
      <c r="M25" s="113"/>
      <c r="N25" s="41">
        <v>125</v>
      </c>
      <c r="O25" s="67"/>
      <c r="P25" s="112"/>
      <c r="Q25" s="113"/>
      <c r="R25" s="43"/>
      <c r="S25" s="67"/>
      <c r="T25" s="112" t="s">
        <v>137</v>
      </c>
      <c r="U25" s="113"/>
      <c r="V25" s="41">
        <v>215</v>
      </c>
      <c r="W25" s="67"/>
      <c r="X25" s="112"/>
      <c r="Y25" s="113"/>
      <c r="Z25" s="43"/>
      <c r="AA25" s="67"/>
      <c r="AB25" s="84"/>
      <c r="AC25" s="85"/>
      <c r="AD25" s="44"/>
      <c r="AE25" s="42"/>
      <c r="AF25" s="112"/>
      <c r="AG25" s="113"/>
      <c r="AH25" s="41"/>
      <c r="AI25" s="67"/>
      <c r="AJ25" s="112"/>
      <c r="AK25" s="113"/>
      <c r="AL25" s="44"/>
      <c r="AM25" s="67"/>
      <c r="AN25" s="112"/>
      <c r="AO25" s="113"/>
      <c r="AP25" s="44"/>
      <c r="AQ25" s="67"/>
      <c r="AR25" s="112"/>
      <c r="AS25" s="113"/>
      <c r="AT25" s="44"/>
      <c r="AU25" s="67"/>
      <c r="AV25" s="112"/>
      <c r="AW25" s="113"/>
      <c r="AX25" s="44"/>
      <c r="AY25" s="67"/>
      <c r="AZ25" s="112"/>
      <c r="BA25" s="113"/>
      <c r="BB25" s="44"/>
      <c r="BC25" s="67"/>
      <c r="BD25" s="112"/>
      <c r="BE25" s="113"/>
      <c r="BF25" s="44">
        <v>140</v>
      </c>
    </row>
    <row r="26" spans="2:58" ht="15" customHeight="1">
      <c r="B26" s="110" t="str">
        <f>pedagoger!B18</f>
        <v>GBA</v>
      </c>
      <c r="C26" s="110" t="str">
        <f>pedagoger!C18</f>
        <v>M5</v>
      </c>
      <c r="D26" s="110">
        <f>pedagoger!F18</f>
        <v>1080</v>
      </c>
      <c r="E26" s="111">
        <f t="shared" si="0"/>
        <v>1080</v>
      </c>
      <c r="F26" s="111">
        <f>pedagoger!K18</f>
        <v>0</v>
      </c>
      <c r="H26" s="112"/>
      <c r="I26" s="113"/>
      <c r="J26" s="41"/>
      <c r="K26" s="42"/>
      <c r="L26" s="112"/>
      <c r="M26" s="113"/>
      <c r="N26" s="41"/>
      <c r="O26" s="42"/>
      <c r="P26" s="112" t="s">
        <v>138</v>
      </c>
      <c r="Q26" s="113"/>
      <c r="R26" s="43">
        <v>560</v>
      </c>
      <c r="S26" s="42"/>
      <c r="T26" s="112"/>
      <c r="U26" s="113"/>
      <c r="V26" s="41"/>
      <c r="W26" s="42"/>
      <c r="X26" s="112" t="s">
        <v>47</v>
      </c>
      <c r="Y26" s="113"/>
      <c r="Z26" s="43">
        <v>480</v>
      </c>
      <c r="AA26" s="42"/>
      <c r="AB26" s="84"/>
      <c r="AC26" s="85"/>
      <c r="AD26" s="44"/>
      <c r="AE26" s="42"/>
      <c r="AF26" s="114"/>
      <c r="AG26" s="113"/>
      <c r="AH26" s="41"/>
      <c r="AI26" s="42"/>
      <c r="AJ26" s="112"/>
      <c r="AK26" s="113"/>
      <c r="AL26" s="44"/>
      <c r="AM26" s="42"/>
      <c r="AN26" s="114"/>
      <c r="AO26" s="113"/>
      <c r="AP26" s="44"/>
      <c r="AQ26" s="42"/>
      <c r="AR26" s="112"/>
      <c r="AS26" s="113"/>
      <c r="AT26" s="44"/>
      <c r="AU26" s="42"/>
      <c r="AV26" s="112"/>
      <c r="AW26" s="113"/>
      <c r="AX26" s="44"/>
      <c r="AY26" s="42"/>
      <c r="AZ26" s="112"/>
      <c r="BA26" s="113"/>
      <c r="BB26" s="44"/>
      <c r="BC26" s="42"/>
      <c r="BD26" s="112"/>
      <c r="BE26" s="113"/>
      <c r="BF26" s="44">
        <v>40</v>
      </c>
    </row>
    <row r="27" spans="2:58" ht="15" customHeight="1">
      <c r="B27" s="110" t="str">
        <f>pedagoger!B19</f>
        <v>GTA</v>
      </c>
      <c r="C27" s="110" t="str">
        <f>pedagoger!C19</f>
        <v>M4</v>
      </c>
      <c r="D27" s="110">
        <f>pedagoger!F19</f>
        <v>1080</v>
      </c>
      <c r="E27" s="111">
        <f t="shared" si="0"/>
        <v>1020</v>
      </c>
      <c r="F27" s="111">
        <f>pedagoger!K19</f>
        <v>0</v>
      </c>
      <c r="H27" s="112" t="s">
        <v>132</v>
      </c>
      <c r="I27" s="113"/>
      <c r="J27" s="41">
        <v>300</v>
      </c>
      <c r="K27" s="42"/>
      <c r="L27" s="112"/>
      <c r="M27" s="113"/>
      <c r="N27" s="41"/>
      <c r="O27" s="42"/>
      <c r="P27" s="112" t="s">
        <v>132</v>
      </c>
      <c r="Q27" s="113"/>
      <c r="R27" s="43">
        <v>280</v>
      </c>
      <c r="S27" s="42"/>
      <c r="T27" s="112" t="s">
        <v>132</v>
      </c>
      <c r="U27" s="113"/>
      <c r="V27" s="41">
        <v>210</v>
      </c>
      <c r="W27" s="42"/>
      <c r="X27" s="114"/>
      <c r="Y27" s="113"/>
      <c r="Z27" s="43"/>
      <c r="AA27" s="42"/>
      <c r="AB27" s="84"/>
      <c r="AC27" s="85"/>
      <c r="AD27" s="44"/>
      <c r="AE27" s="42"/>
      <c r="AF27" s="114"/>
      <c r="AG27" s="113"/>
      <c r="AH27" s="41"/>
      <c r="AI27" s="42"/>
      <c r="AJ27" s="112"/>
      <c r="AK27" s="113"/>
      <c r="AL27" s="44"/>
      <c r="AM27" s="42"/>
      <c r="AN27" s="114"/>
      <c r="AO27" s="113"/>
      <c r="AP27" s="44"/>
      <c r="AQ27" s="42"/>
      <c r="AR27" s="112"/>
      <c r="AS27" s="113"/>
      <c r="AT27" s="44"/>
      <c r="AU27" s="42"/>
      <c r="AV27" s="112"/>
      <c r="AW27" s="113"/>
      <c r="AX27" s="44"/>
      <c r="AY27" s="42"/>
      <c r="AZ27" s="112"/>
      <c r="BA27" s="113"/>
      <c r="BB27" s="44"/>
      <c r="BC27" s="42"/>
      <c r="BD27" s="112"/>
      <c r="BE27" s="113"/>
      <c r="BF27" s="44">
        <v>230</v>
      </c>
    </row>
    <row r="28" spans="2:58" ht="15" customHeight="1">
      <c r="B28" s="110" t="str">
        <f>pedagoger!B20</f>
        <v>GSA</v>
      </c>
      <c r="C28" s="110" t="str">
        <f>pedagoger!C20</f>
        <v>M4</v>
      </c>
      <c r="D28" s="110">
        <f>pedagoger!F20</f>
        <v>1080</v>
      </c>
      <c r="E28" s="111">
        <f t="shared" si="0"/>
        <v>1080</v>
      </c>
      <c r="F28" s="111">
        <f>pedagoger!K20</f>
        <v>0</v>
      </c>
      <c r="H28" s="112" t="s">
        <v>133</v>
      </c>
      <c r="I28" s="113"/>
      <c r="J28" s="41">
        <v>300</v>
      </c>
      <c r="K28" s="67"/>
      <c r="L28" s="112"/>
      <c r="M28" s="113"/>
      <c r="N28" s="41"/>
      <c r="O28" s="67"/>
      <c r="P28" s="112" t="s">
        <v>133</v>
      </c>
      <c r="Q28" s="113"/>
      <c r="R28" s="43">
        <v>280</v>
      </c>
      <c r="S28" s="67"/>
      <c r="T28" s="112" t="s">
        <v>133</v>
      </c>
      <c r="U28" s="113"/>
      <c r="V28" s="41">
        <v>210</v>
      </c>
      <c r="W28" s="67"/>
      <c r="X28" s="112"/>
      <c r="Y28" s="113"/>
      <c r="Z28" s="43"/>
      <c r="AA28" s="67"/>
      <c r="AB28" s="84"/>
      <c r="AC28" s="85"/>
      <c r="AD28" s="44"/>
      <c r="AE28" s="42"/>
      <c r="AF28" s="112"/>
      <c r="AG28" s="113"/>
      <c r="AH28" s="41"/>
      <c r="AI28" s="67"/>
      <c r="AJ28" s="112"/>
      <c r="AK28" s="113"/>
      <c r="AL28" s="44"/>
      <c r="AM28" s="67"/>
      <c r="AN28" s="116"/>
      <c r="AO28" s="117"/>
      <c r="AP28" s="44"/>
      <c r="AQ28" s="67"/>
      <c r="AR28" s="112"/>
      <c r="AS28" s="113"/>
      <c r="AT28" s="44"/>
      <c r="AU28" s="67"/>
      <c r="AV28" s="112"/>
      <c r="AW28" s="113"/>
      <c r="AX28" s="44"/>
      <c r="AY28" s="67"/>
      <c r="AZ28" s="112"/>
      <c r="BA28" s="113"/>
      <c r="BB28" s="44"/>
      <c r="BC28" s="67"/>
      <c r="BD28" s="112"/>
      <c r="BE28" s="113"/>
      <c r="BF28" s="44">
        <v>290</v>
      </c>
    </row>
    <row r="29" spans="2:58" ht="15" customHeight="1">
      <c r="B29" s="110" t="str">
        <f>pedagoger!B21</f>
        <v>HPA</v>
      </c>
      <c r="C29" s="110" t="str">
        <f>pedagoger!C21</f>
        <v>M4</v>
      </c>
      <c r="D29" s="110">
        <f>pedagoger!F21</f>
        <v>918</v>
      </c>
      <c r="E29" s="111">
        <f t="shared" si="0"/>
        <v>920</v>
      </c>
      <c r="F29" s="111">
        <f>pedagoger!K21</f>
        <v>-2</v>
      </c>
      <c r="H29" s="112" t="s">
        <v>134</v>
      </c>
      <c r="I29" s="113"/>
      <c r="J29" s="41">
        <v>300</v>
      </c>
      <c r="K29" s="67"/>
      <c r="L29" s="112" t="s">
        <v>48</v>
      </c>
      <c r="M29" s="113"/>
      <c r="N29" s="41">
        <v>360</v>
      </c>
      <c r="O29" s="67"/>
      <c r="P29" s="112"/>
      <c r="Q29" s="113"/>
      <c r="R29" s="43"/>
      <c r="S29" s="67"/>
      <c r="T29" s="112" t="s">
        <v>134</v>
      </c>
      <c r="U29" s="113"/>
      <c r="V29" s="41">
        <v>210</v>
      </c>
      <c r="W29" s="67"/>
      <c r="X29" s="112"/>
      <c r="Y29" s="113"/>
      <c r="Z29" s="43"/>
      <c r="AA29" s="67"/>
      <c r="AB29" s="84"/>
      <c r="AC29" s="85"/>
      <c r="AD29" s="44"/>
      <c r="AE29" s="42"/>
      <c r="AF29" s="112"/>
      <c r="AG29" s="113"/>
      <c r="AH29" s="41"/>
      <c r="AI29" s="67"/>
      <c r="AJ29" s="112"/>
      <c r="AK29" s="113"/>
      <c r="AL29" s="44"/>
      <c r="AM29" s="67"/>
      <c r="AN29" s="112"/>
      <c r="AO29" s="113"/>
      <c r="AP29" s="44"/>
      <c r="AQ29" s="67"/>
      <c r="AR29" s="112"/>
      <c r="AS29" s="113"/>
      <c r="AT29" s="44"/>
      <c r="AU29" s="67"/>
      <c r="AV29" s="112"/>
      <c r="AW29" s="113"/>
      <c r="AX29" s="44"/>
      <c r="AY29" s="67"/>
      <c r="AZ29" s="112"/>
      <c r="BA29" s="113"/>
      <c r="BB29" s="44"/>
      <c r="BC29" s="67"/>
      <c r="BD29" s="112"/>
      <c r="BE29" s="113"/>
      <c r="BF29" s="44">
        <v>50</v>
      </c>
    </row>
    <row r="30" spans="2:58" ht="15" customHeight="1">
      <c r="B30" s="110" t="str">
        <f>pedagoger!B22</f>
        <v>HTI</v>
      </c>
      <c r="C30" s="110" t="str">
        <f>pedagoger!C22</f>
        <v>M4</v>
      </c>
      <c r="D30" s="110">
        <f>pedagoger!F22</f>
        <v>1080</v>
      </c>
      <c r="E30" s="111">
        <f t="shared" si="0"/>
        <v>1055</v>
      </c>
      <c r="F30" s="111">
        <f>pedagoger!K22</f>
        <v>25</v>
      </c>
      <c r="H30" s="112"/>
      <c r="I30" s="113"/>
      <c r="J30" s="41"/>
      <c r="K30" s="67"/>
      <c r="L30" s="112"/>
      <c r="M30" s="113"/>
      <c r="N30" s="41"/>
      <c r="O30" s="67"/>
      <c r="P30" s="112" t="s">
        <v>135</v>
      </c>
      <c r="Q30" s="113"/>
      <c r="R30" s="43">
        <v>560</v>
      </c>
      <c r="S30" s="67"/>
      <c r="T30" s="112"/>
      <c r="U30" s="113"/>
      <c r="V30" s="41"/>
      <c r="W30" s="67"/>
      <c r="X30" s="112" t="s">
        <v>48</v>
      </c>
      <c r="Y30" s="113"/>
      <c r="Z30" s="43">
        <v>495</v>
      </c>
      <c r="AA30" s="67"/>
      <c r="AB30" s="84"/>
      <c r="AC30" s="85"/>
      <c r="AD30" s="44"/>
      <c r="AE30" s="42"/>
      <c r="AF30" s="112"/>
      <c r="AG30" s="113"/>
      <c r="AH30" s="41"/>
      <c r="AI30" s="67"/>
      <c r="AJ30" s="112"/>
      <c r="AK30" s="113"/>
      <c r="AL30" s="44"/>
      <c r="AM30" s="67"/>
      <c r="AN30" s="112"/>
      <c r="AO30" s="113"/>
      <c r="AP30" s="44"/>
      <c r="AQ30" s="67"/>
      <c r="AR30" s="112"/>
      <c r="AS30" s="113"/>
      <c r="AT30" s="44"/>
      <c r="AU30" s="67"/>
      <c r="AV30" s="112"/>
      <c r="AW30" s="113"/>
      <c r="AX30" s="44"/>
      <c r="AY30" s="67"/>
      <c r="AZ30" s="112"/>
      <c r="BA30" s="113"/>
      <c r="BB30" s="44"/>
      <c r="BC30" s="67"/>
      <c r="BD30" s="112"/>
      <c r="BE30" s="113"/>
      <c r="BF30" s="44"/>
    </row>
    <row r="31" spans="2:58" ht="15" customHeight="1">
      <c r="B31" s="110" t="str">
        <f>pedagoger!B23</f>
        <v>IGE</v>
      </c>
      <c r="C31" s="110" t="str">
        <f>pedagoger!C23</f>
        <v>M6</v>
      </c>
      <c r="D31" s="110">
        <f>pedagoger!F23</f>
        <v>1080</v>
      </c>
      <c r="E31" s="111">
        <f t="shared" si="0"/>
        <v>1080</v>
      </c>
      <c r="F31" s="111">
        <f>pedagoger!K23</f>
        <v>0</v>
      </c>
      <c r="H31" s="115" t="s">
        <v>142</v>
      </c>
      <c r="I31" s="113"/>
      <c r="J31" s="41">
        <v>280</v>
      </c>
      <c r="K31" s="67"/>
      <c r="L31" s="112"/>
      <c r="M31" s="113"/>
      <c r="N31" s="41"/>
      <c r="O31" s="67"/>
      <c r="P31" s="112" t="s">
        <v>143</v>
      </c>
      <c r="Q31" s="113"/>
      <c r="R31" s="43">
        <v>270</v>
      </c>
      <c r="S31" s="67"/>
      <c r="T31" s="112"/>
      <c r="U31" s="113"/>
      <c r="V31" s="41"/>
      <c r="W31" s="67"/>
      <c r="X31" s="112" t="s">
        <v>143</v>
      </c>
      <c r="Y31" s="113"/>
      <c r="Z31" s="43">
        <v>160</v>
      </c>
      <c r="AA31" s="67"/>
      <c r="AB31" s="84"/>
      <c r="AC31" s="85"/>
      <c r="AD31" s="44"/>
      <c r="AE31" s="42"/>
      <c r="AF31" s="112"/>
      <c r="AG31" s="113"/>
      <c r="AH31" s="41"/>
      <c r="AI31" s="67"/>
      <c r="AJ31" s="112"/>
      <c r="AK31" s="113"/>
      <c r="AL31" s="44"/>
      <c r="AM31" s="67"/>
      <c r="AN31" s="112"/>
      <c r="AO31" s="113"/>
      <c r="AP31" s="44"/>
      <c r="AQ31" s="67"/>
      <c r="AR31" s="112"/>
      <c r="AS31" s="113"/>
      <c r="AT31" s="44"/>
      <c r="AU31" s="67"/>
      <c r="AV31" s="112"/>
      <c r="AW31" s="113"/>
      <c r="AX31" s="44"/>
      <c r="AY31" s="67"/>
      <c r="AZ31" s="112"/>
      <c r="BA31" s="113"/>
      <c r="BB31" s="44"/>
      <c r="BC31" s="67"/>
      <c r="BD31" s="112"/>
      <c r="BE31" s="113"/>
      <c r="BF31" s="44">
        <v>370</v>
      </c>
    </row>
    <row r="32" spans="2:58" ht="15" customHeight="1">
      <c r="B32" s="110" t="str">
        <f>pedagoger!B24</f>
        <v>IRE</v>
      </c>
      <c r="C32" s="110" t="str">
        <f>pedagoger!C24</f>
        <v>M6</v>
      </c>
      <c r="D32" s="110">
        <f>pedagoger!F24</f>
        <v>1080</v>
      </c>
      <c r="E32" s="111">
        <f t="shared" si="0"/>
        <v>1020</v>
      </c>
      <c r="F32" s="111">
        <f>pedagoger!K24</f>
        <v>0</v>
      </c>
      <c r="H32" s="115"/>
      <c r="I32" s="113"/>
      <c r="J32" s="41"/>
      <c r="K32" s="67"/>
      <c r="L32" s="112"/>
      <c r="M32" s="113"/>
      <c r="N32" s="41"/>
      <c r="O32" s="67"/>
      <c r="P32" s="112" t="s">
        <v>141</v>
      </c>
      <c r="Q32" s="113"/>
      <c r="R32" s="43">
        <v>540</v>
      </c>
      <c r="S32" s="67"/>
      <c r="T32" s="112"/>
      <c r="U32" s="113"/>
      <c r="V32" s="41"/>
      <c r="W32" s="67"/>
      <c r="X32" s="112" t="s">
        <v>141</v>
      </c>
      <c r="Y32" s="113"/>
      <c r="Z32" s="43">
        <v>320</v>
      </c>
      <c r="AA32" s="67"/>
      <c r="AB32" s="84"/>
      <c r="AC32" s="85"/>
      <c r="AD32" s="44"/>
      <c r="AE32" s="42"/>
      <c r="AF32" s="112"/>
      <c r="AG32" s="113"/>
      <c r="AH32" s="41"/>
      <c r="AI32" s="67"/>
      <c r="AJ32" s="112"/>
      <c r="AK32" s="113"/>
      <c r="AL32" s="44"/>
      <c r="AM32" s="67"/>
      <c r="AN32" s="112"/>
      <c r="AO32" s="113"/>
      <c r="AP32" s="44"/>
      <c r="AQ32" s="67"/>
      <c r="AR32" s="112"/>
      <c r="AS32" s="113"/>
      <c r="AT32" s="44"/>
      <c r="AU32" s="67"/>
      <c r="AV32" s="112"/>
      <c r="AW32" s="113"/>
      <c r="AX32" s="44"/>
      <c r="AY32" s="67"/>
      <c r="AZ32" s="112"/>
      <c r="BA32" s="113"/>
      <c r="BB32" s="44"/>
      <c r="BC32" s="67"/>
      <c r="BD32" s="112"/>
      <c r="BE32" s="113"/>
      <c r="BF32" s="44">
        <v>160</v>
      </c>
    </row>
    <row r="33" spans="2:58" ht="15" customHeight="1">
      <c r="B33" s="110" t="str">
        <f>pedagoger!B25</f>
        <v>IDI</v>
      </c>
      <c r="C33" s="110" t="str">
        <f>pedagoger!C25</f>
        <v>M6</v>
      </c>
      <c r="D33" s="110">
        <f>pedagoger!F25</f>
        <v>1080</v>
      </c>
      <c r="E33" s="111">
        <f t="shared" si="0"/>
        <v>1020</v>
      </c>
      <c r="F33" s="111">
        <f>pedagoger!K25</f>
        <v>0</v>
      </c>
      <c r="H33" s="115" t="s">
        <v>143</v>
      </c>
      <c r="I33" s="113"/>
      <c r="J33" s="41">
        <v>280</v>
      </c>
      <c r="K33" s="67"/>
      <c r="L33" s="112" t="s">
        <v>58</v>
      </c>
      <c r="M33" s="113"/>
      <c r="N33" s="41">
        <v>375</v>
      </c>
      <c r="O33" s="67"/>
      <c r="P33" s="112"/>
      <c r="Q33" s="113"/>
      <c r="R33" s="43"/>
      <c r="S33" s="67"/>
      <c r="T33" s="112" t="s">
        <v>143</v>
      </c>
      <c r="U33" s="113"/>
      <c r="V33" s="41">
        <v>210</v>
      </c>
      <c r="W33" s="67"/>
      <c r="X33" s="112"/>
      <c r="Y33" s="113"/>
      <c r="Z33" s="43"/>
      <c r="AA33" s="67"/>
      <c r="AB33" s="84"/>
      <c r="AC33" s="85"/>
      <c r="AD33" s="44"/>
      <c r="AE33" s="42"/>
      <c r="AF33" s="112" t="s">
        <v>58</v>
      </c>
      <c r="AG33" s="113"/>
      <c r="AH33" s="41">
        <v>85</v>
      </c>
      <c r="AI33" s="67"/>
      <c r="AJ33" s="112"/>
      <c r="AK33" s="113"/>
      <c r="AL33" s="44"/>
      <c r="AM33" s="67"/>
      <c r="AN33" s="112"/>
      <c r="AO33" s="113"/>
      <c r="AP33" s="44"/>
      <c r="AQ33" s="67"/>
      <c r="AR33" s="112"/>
      <c r="AS33" s="113"/>
      <c r="AT33" s="44"/>
      <c r="AU33" s="67"/>
      <c r="AV33" s="112"/>
      <c r="AW33" s="113"/>
      <c r="AX33" s="44"/>
      <c r="AY33" s="67"/>
      <c r="AZ33" s="112"/>
      <c r="BA33" s="113"/>
      <c r="BB33" s="44"/>
      <c r="BC33" s="67"/>
      <c r="BD33" s="112"/>
      <c r="BE33" s="113"/>
      <c r="BF33" s="44">
        <v>70</v>
      </c>
    </row>
    <row r="34" spans="2:58" ht="15" customHeight="1">
      <c r="B34" s="110" t="str">
        <f>pedagoger!B26</f>
        <v>IKO</v>
      </c>
      <c r="C34" s="110" t="str">
        <f>pedagoger!C26</f>
        <v>M6</v>
      </c>
      <c r="D34" s="110">
        <f>pedagoger!F26</f>
        <v>864</v>
      </c>
      <c r="E34" s="111">
        <f t="shared" si="0"/>
        <v>860</v>
      </c>
      <c r="F34" s="111">
        <f>pedagoger!K26</f>
        <v>4</v>
      </c>
      <c r="H34" s="115" t="s">
        <v>140</v>
      </c>
      <c r="I34" s="113"/>
      <c r="J34" s="41">
        <v>280</v>
      </c>
      <c r="K34" s="67"/>
      <c r="L34" s="112"/>
      <c r="M34" s="113"/>
      <c r="N34" s="41"/>
      <c r="O34" s="67"/>
      <c r="P34" s="112"/>
      <c r="Q34" s="113"/>
      <c r="R34" s="43"/>
      <c r="S34" s="67"/>
      <c r="T34" s="112" t="s">
        <v>141</v>
      </c>
      <c r="U34" s="113"/>
      <c r="V34" s="41">
        <v>420</v>
      </c>
      <c r="W34" s="67"/>
      <c r="X34" s="112"/>
      <c r="Y34" s="113"/>
      <c r="Z34" s="43"/>
      <c r="AA34" s="67"/>
      <c r="AB34" s="84"/>
      <c r="AC34" s="85"/>
      <c r="AD34" s="44"/>
      <c r="AE34" s="42"/>
      <c r="AF34" s="112" t="s">
        <v>58</v>
      </c>
      <c r="AG34" s="113"/>
      <c r="AH34" s="41">
        <v>85</v>
      </c>
      <c r="AI34" s="67"/>
      <c r="AJ34" s="112"/>
      <c r="AK34" s="113"/>
      <c r="AL34" s="44"/>
      <c r="AM34" s="67"/>
      <c r="AN34" s="112"/>
      <c r="AO34" s="113"/>
      <c r="AP34" s="44"/>
      <c r="AQ34" s="67"/>
      <c r="AR34" s="112"/>
      <c r="AS34" s="113"/>
      <c r="AT34" s="44"/>
      <c r="AU34" s="67"/>
      <c r="AV34" s="112"/>
      <c r="AW34" s="113"/>
      <c r="AX34" s="44"/>
      <c r="AY34" s="67"/>
      <c r="AZ34" s="112"/>
      <c r="BA34" s="113"/>
      <c r="BB34" s="44"/>
      <c r="BC34" s="67"/>
      <c r="BD34" s="112"/>
      <c r="BE34" s="113"/>
      <c r="BF34" s="44">
        <v>75</v>
      </c>
    </row>
    <row r="35" spans="2:58" ht="15" hidden="1" customHeight="1">
      <c r="B35" s="110" t="str">
        <f>pedagoger!B27</f>
        <v>JKU</v>
      </c>
      <c r="C35" s="110" t="str">
        <f>pedagoger!C27</f>
        <v>H7</v>
      </c>
      <c r="D35" s="110">
        <f>pedagoger!F27</f>
        <v>1080</v>
      </c>
      <c r="E35" s="111">
        <f t="shared" si="0"/>
        <v>0</v>
      </c>
      <c r="F35" s="111">
        <f>pedagoger!K27</f>
        <v>0</v>
      </c>
      <c r="H35" s="112"/>
      <c r="I35" s="113"/>
      <c r="J35" s="41"/>
      <c r="K35" s="67"/>
      <c r="L35" s="112"/>
      <c r="M35" s="113"/>
      <c r="N35" s="41"/>
      <c r="O35" s="67"/>
      <c r="P35" s="112"/>
      <c r="Q35" s="113"/>
      <c r="R35" s="43"/>
      <c r="S35" s="67"/>
      <c r="T35" s="112"/>
      <c r="U35" s="113"/>
      <c r="V35" s="41"/>
      <c r="W35" s="67"/>
      <c r="X35" s="112"/>
      <c r="Y35" s="113"/>
      <c r="Z35" s="43"/>
      <c r="AA35" s="67"/>
      <c r="AB35" s="84"/>
      <c r="AC35" s="85"/>
      <c r="AD35" s="44"/>
      <c r="AE35" s="42"/>
      <c r="AF35" s="112"/>
      <c r="AG35" s="113"/>
      <c r="AH35" s="41"/>
      <c r="AI35" s="67"/>
      <c r="AJ35" s="112"/>
      <c r="AK35" s="113"/>
      <c r="AL35" s="44"/>
      <c r="AM35" s="67"/>
      <c r="AN35" s="112"/>
      <c r="AO35" s="113"/>
      <c r="AP35" s="44"/>
      <c r="AQ35" s="67"/>
      <c r="AR35" s="112"/>
      <c r="AS35" s="113"/>
      <c r="AT35" s="44"/>
      <c r="AU35" s="67"/>
      <c r="AV35" s="112"/>
      <c r="AW35" s="113"/>
      <c r="AX35" s="44"/>
      <c r="AY35" s="67"/>
      <c r="AZ35" s="112"/>
      <c r="BA35" s="113"/>
      <c r="BB35" s="44"/>
      <c r="BC35" s="67"/>
      <c r="BD35" s="112"/>
      <c r="BE35" s="113"/>
      <c r="BF35" s="44"/>
    </row>
    <row r="36" spans="2:58" ht="15" hidden="1" customHeight="1">
      <c r="B36" s="110" t="str">
        <f>pedagoger!B28</f>
        <v>JRO</v>
      </c>
      <c r="C36" s="110" t="str">
        <f>pedagoger!C28</f>
        <v>H8</v>
      </c>
      <c r="D36" s="110">
        <f>pedagoger!F28</f>
        <v>1080</v>
      </c>
      <c r="E36" s="111">
        <f t="shared" si="0"/>
        <v>0</v>
      </c>
      <c r="F36" s="111">
        <f>pedagoger!K28</f>
        <v>0</v>
      </c>
      <c r="H36" s="112"/>
      <c r="I36" s="113"/>
      <c r="J36" s="41"/>
      <c r="K36" s="67"/>
      <c r="L36" s="112"/>
      <c r="M36" s="113"/>
      <c r="N36" s="41"/>
      <c r="O36" s="67"/>
      <c r="P36" s="112"/>
      <c r="Q36" s="113"/>
      <c r="R36" s="43"/>
      <c r="S36" s="67"/>
      <c r="T36" s="112"/>
      <c r="U36" s="113"/>
      <c r="V36" s="41"/>
      <c r="W36" s="67"/>
      <c r="X36" s="112"/>
      <c r="Y36" s="113"/>
      <c r="Z36" s="43"/>
      <c r="AA36" s="67"/>
      <c r="AB36" s="84"/>
      <c r="AC36" s="85"/>
      <c r="AD36" s="44"/>
      <c r="AE36" s="42"/>
      <c r="AF36" s="112"/>
      <c r="AG36" s="113"/>
      <c r="AH36" s="41"/>
      <c r="AI36" s="67"/>
      <c r="AJ36" s="112"/>
      <c r="AK36" s="113"/>
      <c r="AL36" s="44"/>
      <c r="AM36" s="67"/>
      <c r="AN36" s="112"/>
      <c r="AO36" s="113"/>
      <c r="AP36" s="44"/>
      <c r="AQ36" s="67"/>
      <c r="AR36" s="112"/>
      <c r="AS36" s="113"/>
      <c r="AT36" s="44"/>
      <c r="AU36" s="67"/>
      <c r="AV36" s="112"/>
      <c r="AW36" s="113"/>
      <c r="AX36" s="44"/>
      <c r="AY36" s="67"/>
      <c r="AZ36" s="112"/>
      <c r="BA36" s="113"/>
      <c r="BB36" s="44"/>
      <c r="BC36" s="67"/>
      <c r="BD36" s="112"/>
      <c r="BE36" s="113"/>
      <c r="BF36" s="44"/>
    </row>
    <row r="37" spans="2:58" ht="15" hidden="1" customHeight="1">
      <c r="B37" s="110" t="str">
        <f>pedagoger!B29</f>
        <v>JIR</v>
      </c>
      <c r="C37" s="110" t="str">
        <f>pedagoger!C29</f>
        <v>H9</v>
      </c>
      <c r="D37" s="110">
        <f>pedagoger!F29</f>
        <v>1080</v>
      </c>
      <c r="E37" s="111">
        <f t="shared" si="0"/>
        <v>0</v>
      </c>
      <c r="F37" s="111">
        <f>pedagoger!K29</f>
        <v>-10</v>
      </c>
      <c r="H37" s="112"/>
      <c r="I37" s="113"/>
      <c r="J37" s="41"/>
      <c r="K37" s="67"/>
      <c r="L37" s="112"/>
      <c r="M37" s="113"/>
      <c r="N37" s="41"/>
      <c r="O37" s="67"/>
      <c r="P37" s="112"/>
      <c r="Q37" s="113"/>
      <c r="R37" s="43"/>
      <c r="S37" s="67"/>
      <c r="T37" s="112"/>
      <c r="U37" s="113"/>
      <c r="V37" s="41"/>
      <c r="W37" s="67"/>
      <c r="X37" s="112"/>
      <c r="Y37" s="113"/>
      <c r="Z37" s="43"/>
      <c r="AA37" s="67"/>
      <c r="AB37" s="84"/>
      <c r="AC37" s="85"/>
      <c r="AD37" s="44"/>
      <c r="AE37" s="42"/>
      <c r="AF37" s="112"/>
      <c r="AG37" s="113"/>
      <c r="AH37" s="41"/>
      <c r="AI37" s="67"/>
      <c r="AJ37" s="112"/>
      <c r="AK37" s="113"/>
      <c r="AL37" s="44"/>
      <c r="AM37" s="67"/>
      <c r="AN37" s="112"/>
      <c r="AO37" s="113"/>
      <c r="AP37" s="44"/>
      <c r="AQ37" s="67"/>
      <c r="AR37" s="112"/>
      <c r="AS37" s="113"/>
      <c r="AT37" s="44"/>
      <c r="AU37" s="67"/>
      <c r="AV37" s="112"/>
      <c r="AW37" s="113"/>
      <c r="AX37" s="44"/>
      <c r="AY37" s="67"/>
      <c r="AZ37" s="112"/>
      <c r="BA37" s="113"/>
      <c r="BB37" s="44"/>
      <c r="BC37" s="67"/>
      <c r="BD37" s="112"/>
      <c r="BE37" s="113"/>
      <c r="BF37" s="44"/>
    </row>
    <row r="38" spans="2:58" ht="15" hidden="1" customHeight="1">
      <c r="B38" s="110" t="str">
        <f>pedagoger!B30</f>
        <v>JPE</v>
      </c>
      <c r="C38" s="110" t="str">
        <f>pedagoger!C30</f>
        <v>H7</v>
      </c>
      <c r="D38" s="110">
        <f>pedagoger!F30</f>
        <v>1080</v>
      </c>
      <c r="E38" s="111">
        <f t="shared" si="0"/>
        <v>0</v>
      </c>
      <c r="F38" s="111">
        <f>pedagoger!K30</f>
        <v>0</v>
      </c>
      <c r="H38" s="112"/>
      <c r="I38" s="113"/>
      <c r="J38" s="41"/>
      <c r="K38" s="67"/>
      <c r="L38" s="112"/>
      <c r="M38" s="113"/>
      <c r="N38" s="41"/>
      <c r="O38" s="67"/>
      <c r="P38" s="112"/>
      <c r="Q38" s="113"/>
      <c r="R38" s="43"/>
      <c r="S38" s="67"/>
      <c r="T38" s="112"/>
      <c r="U38" s="113"/>
      <c r="V38" s="41"/>
      <c r="W38" s="67"/>
      <c r="X38" s="112"/>
      <c r="Y38" s="113"/>
      <c r="Z38" s="43"/>
      <c r="AA38" s="67"/>
      <c r="AB38" s="84"/>
      <c r="AC38" s="85"/>
      <c r="AD38" s="44"/>
      <c r="AE38" s="42"/>
      <c r="AF38" s="112"/>
      <c r="AG38" s="113"/>
      <c r="AH38" s="41"/>
      <c r="AI38" s="67"/>
      <c r="AJ38" s="112"/>
      <c r="AK38" s="113"/>
      <c r="AL38" s="44"/>
      <c r="AM38" s="67"/>
      <c r="AN38" s="112"/>
      <c r="AO38" s="113"/>
      <c r="AP38" s="44"/>
      <c r="AQ38" s="67"/>
      <c r="AR38" s="112"/>
      <c r="AS38" s="113"/>
      <c r="AT38" s="44"/>
      <c r="AU38" s="67"/>
      <c r="AV38" s="112"/>
      <c r="AW38" s="113"/>
      <c r="AX38" s="44"/>
      <c r="AY38" s="67"/>
      <c r="AZ38" s="112"/>
      <c r="BA38" s="113"/>
      <c r="BB38" s="44"/>
      <c r="BC38" s="67"/>
      <c r="BD38" s="112"/>
      <c r="BE38" s="113"/>
      <c r="BF38" s="44"/>
    </row>
    <row r="39" spans="2:58" ht="15" hidden="1" customHeight="1">
      <c r="B39" s="110" t="str">
        <f>pedagoger!B31</f>
        <v>JDI</v>
      </c>
      <c r="C39" s="110" t="str">
        <f>pedagoger!C31</f>
        <v>SVA</v>
      </c>
      <c r="D39" s="110">
        <f>pedagoger!F31</f>
        <v>1080</v>
      </c>
      <c r="E39" s="111">
        <f t="shared" si="0"/>
        <v>0</v>
      </c>
      <c r="F39" s="111">
        <f>pedagoger!K31</f>
        <v>0</v>
      </c>
      <c r="H39" s="112"/>
      <c r="I39" s="113"/>
      <c r="J39" s="41"/>
      <c r="K39" s="67"/>
      <c r="L39" s="112"/>
      <c r="M39" s="113"/>
      <c r="N39" s="41"/>
      <c r="O39" s="67"/>
      <c r="P39" s="112"/>
      <c r="Q39" s="113"/>
      <c r="R39" s="43"/>
      <c r="S39" s="67"/>
      <c r="T39" s="112"/>
      <c r="U39" s="113"/>
      <c r="V39" s="41"/>
      <c r="W39" s="67"/>
      <c r="X39" s="112"/>
      <c r="Y39" s="113"/>
      <c r="Z39" s="43"/>
      <c r="AA39" s="67"/>
      <c r="AB39" s="84"/>
      <c r="AC39" s="85"/>
      <c r="AD39" s="44"/>
      <c r="AE39" s="42"/>
      <c r="AF39" s="112"/>
      <c r="AG39" s="113"/>
      <c r="AH39" s="41"/>
      <c r="AI39" s="67"/>
      <c r="AJ39" s="112"/>
      <c r="AK39" s="113"/>
      <c r="AL39" s="44"/>
      <c r="AM39" s="67"/>
      <c r="AN39" s="112"/>
      <c r="AO39" s="113"/>
      <c r="AP39" s="44"/>
      <c r="AQ39" s="67"/>
      <c r="AR39" s="112"/>
      <c r="AS39" s="113"/>
      <c r="AT39" s="44"/>
      <c r="AU39" s="67"/>
      <c r="AV39" s="112"/>
      <c r="AW39" s="113"/>
      <c r="AX39" s="44"/>
      <c r="AY39" s="67"/>
      <c r="AZ39" s="112"/>
      <c r="BA39" s="113"/>
      <c r="BB39" s="44"/>
      <c r="BC39" s="67"/>
      <c r="BD39" s="112"/>
      <c r="BE39" s="113"/>
      <c r="BF39" s="44"/>
    </row>
    <row r="40" spans="2:58" ht="15" hidden="1" customHeight="1">
      <c r="B40" s="110" t="str">
        <f>pedagoger!B32</f>
        <v>JSA</v>
      </c>
      <c r="C40" s="110" t="str">
        <f>pedagoger!C32</f>
        <v>H8</v>
      </c>
      <c r="D40" s="110">
        <f>pedagoger!F32</f>
        <v>1080</v>
      </c>
      <c r="E40" s="111">
        <f t="shared" si="0"/>
        <v>0</v>
      </c>
      <c r="F40" s="111">
        <f>pedagoger!K32</f>
        <v>-10</v>
      </c>
      <c r="H40" s="112"/>
      <c r="I40" s="113"/>
      <c r="J40" s="41"/>
      <c r="K40" s="67"/>
      <c r="L40" s="112"/>
      <c r="M40" s="113"/>
      <c r="N40" s="41"/>
      <c r="O40" s="67"/>
      <c r="P40" s="112"/>
      <c r="Q40" s="113"/>
      <c r="R40" s="43"/>
      <c r="S40" s="67"/>
      <c r="T40" s="112"/>
      <c r="U40" s="113"/>
      <c r="V40" s="41"/>
      <c r="W40" s="67"/>
      <c r="X40" s="112"/>
      <c r="Y40" s="113"/>
      <c r="Z40" s="43"/>
      <c r="AA40" s="67"/>
      <c r="AB40" s="84"/>
      <c r="AC40" s="85"/>
      <c r="AD40" s="44"/>
      <c r="AE40" s="42"/>
      <c r="AF40" s="112"/>
      <c r="AG40" s="113"/>
      <c r="AH40" s="41"/>
      <c r="AI40" s="67"/>
      <c r="AJ40" s="112"/>
      <c r="AK40" s="113"/>
      <c r="AL40" s="44"/>
      <c r="AM40" s="67"/>
      <c r="AN40" s="112"/>
      <c r="AO40" s="113"/>
      <c r="AP40" s="44"/>
      <c r="AQ40" s="67"/>
      <c r="AR40" s="112"/>
      <c r="AS40" s="113"/>
      <c r="AT40" s="44"/>
      <c r="AU40" s="67"/>
      <c r="AV40" s="112"/>
      <c r="AW40" s="113"/>
      <c r="AX40" s="44"/>
      <c r="AY40" s="67"/>
      <c r="AZ40" s="112"/>
      <c r="BA40" s="113"/>
      <c r="BB40" s="44"/>
      <c r="BC40" s="67"/>
      <c r="BD40" s="112"/>
      <c r="BE40" s="113"/>
      <c r="BF40" s="44"/>
    </row>
    <row r="41" spans="2:58" ht="15" hidden="1" customHeight="1">
      <c r="B41" s="110" t="str">
        <f>pedagoger!B33</f>
        <v>KAK</v>
      </c>
      <c r="C41" s="110" t="str">
        <f>pedagoger!C33</f>
        <v>H7</v>
      </c>
      <c r="D41" s="110">
        <f>pedagoger!F33</f>
        <v>1080</v>
      </c>
      <c r="E41" s="111">
        <f t="shared" si="0"/>
        <v>0</v>
      </c>
      <c r="F41" s="111">
        <f>pedagoger!K33</f>
        <v>-10</v>
      </c>
      <c r="H41" s="112"/>
      <c r="I41" s="113"/>
      <c r="J41" s="41"/>
      <c r="K41" s="67"/>
      <c r="L41" s="112"/>
      <c r="M41" s="113"/>
      <c r="N41" s="41"/>
      <c r="O41" s="67"/>
      <c r="P41" s="112"/>
      <c r="Q41" s="113"/>
      <c r="R41" s="43"/>
      <c r="S41" s="67"/>
      <c r="T41" s="112"/>
      <c r="U41" s="113"/>
      <c r="V41" s="41"/>
      <c r="W41" s="67"/>
      <c r="X41" s="112"/>
      <c r="Y41" s="113"/>
      <c r="Z41" s="43"/>
      <c r="AA41" s="67"/>
      <c r="AB41" s="84"/>
      <c r="AC41" s="85"/>
      <c r="AD41" s="44"/>
      <c r="AE41" s="42"/>
      <c r="AF41" s="112"/>
      <c r="AG41" s="113"/>
      <c r="AH41" s="41"/>
      <c r="AI41" s="67"/>
      <c r="AJ41" s="112"/>
      <c r="AK41" s="113"/>
      <c r="AL41" s="44"/>
      <c r="AM41" s="67"/>
      <c r="AN41" s="112"/>
      <c r="AO41" s="113"/>
      <c r="AP41" s="44"/>
      <c r="AQ41" s="67"/>
      <c r="AR41" s="112"/>
      <c r="AS41" s="113"/>
      <c r="AT41" s="44"/>
      <c r="AU41" s="67"/>
      <c r="AV41" s="112"/>
      <c r="AW41" s="113"/>
      <c r="AX41" s="44"/>
      <c r="AY41" s="67"/>
      <c r="AZ41" s="112"/>
      <c r="BA41" s="113"/>
      <c r="BB41" s="44"/>
      <c r="BC41" s="67"/>
      <c r="BD41" s="112"/>
      <c r="BE41" s="113"/>
      <c r="BF41" s="44"/>
    </row>
    <row r="42" spans="2:58" ht="15" hidden="1" customHeight="1">
      <c r="B42" s="110" t="str">
        <f>pedagoger!B34</f>
        <v>KTI</v>
      </c>
      <c r="C42" s="110" t="str">
        <f>pedagoger!C34</f>
        <v>H8</v>
      </c>
      <c r="D42" s="110">
        <f>pedagoger!F34</f>
        <v>1080</v>
      </c>
      <c r="E42" s="111">
        <f t="shared" si="0"/>
        <v>0</v>
      </c>
      <c r="F42" s="111">
        <f>pedagoger!K34</f>
        <v>0</v>
      </c>
      <c r="H42" s="112"/>
      <c r="I42" s="113"/>
      <c r="J42" s="41"/>
      <c r="K42" s="67"/>
      <c r="L42" s="112"/>
      <c r="M42" s="113"/>
      <c r="N42" s="41"/>
      <c r="O42" s="67"/>
      <c r="P42" s="112"/>
      <c r="Q42" s="113"/>
      <c r="R42" s="43"/>
      <c r="S42" s="67"/>
      <c r="T42" s="112"/>
      <c r="U42" s="113"/>
      <c r="V42" s="41"/>
      <c r="W42" s="67"/>
      <c r="X42" s="112"/>
      <c r="Y42" s="113"/>
      <c r="Z42" s="43"/>
      <c r="AA42" s="67"/>
      <c r="AB42" s="84"/>
      <c r="AC42" s="85"/>
      <c r="AD42" s="44"/>
      <c r="AE42" s="42"/>
      <c r="AF42" s="112"/>
      <c r="AG42" s="113"/>
      <c r="AH42" s="41"/>
      <c r="AI42" s="67"/>
      <c r="AJ42" s="112"/>
      <c r="AK42" s="113"/>
      <c r="AL42" s="44"/>
      <c r="AM42" s="67"/>
      <c r="AN42" s="112"/>
      <c r="AO42" s="113"/>
      <c r="AP42" s="44"/>
      <c r="AQ42" s="67"/>
      <c r="AR42" s="112"/>
      <c r="AS42" s="113"/>
      <c r="AT42" s="44"/>
      <c r="AU42" s="67"/>
      <c r="AV42" s="112"/>
      <c r="AW42" s="113"/>
      <c r="AX42" s="44"/>
      <c r="AY42" s="67"/>
      <c r="AZ42" s="112"/>
      <c r="BA42" s="113"/>
      <c r="BB42" s="44"/>
      <c r="BC42" s="67"/>
      <c r="BD42" s="112"/>
      <c r="BE42" s="113"/>
      <c r="BF42" s="44"/>
    </row>
    <row r="43" spans="2:58" ht="15" hidden="1" customHeight="1">
      <c r="B43" s="110" t="str">
        <f>pedagoger!B35</f>
        <v>LRO</v>
      </c>
      <c r="C43" s="110" t="str">
        <f>pedagoger!C35</f>
        <v>H8</v>
      </c>
      <c r="D43" s="110">
        <f>pedagoger!F35</f>
        <v>1080</v>
      </c>
      <c r="E43" s="111">
        <f t="shared" si="0"/>
        <v>0</v>
      </c>
      <c r="F43" s="111">
        <f>pedagoger!K35</f>
        <v>-10</v>
      </c>
      <c r="H43" s="112"/>
      <c r="I43" s="113"/>
      <c r="J43" s="41"/>
      <c r="K43" s="67"/>
      <c r="L43" s="112"/>
      <c r="M43" s="113"/>
      <c r="N43" s="41"/>
      <c r="O43" s="67"/>
      <c r="P43" s="112"/>
      <c r="Q43" s="113"/>
      <c r="R43" s="43"/>
      <c r="S43" s="67"/>
      <c r="T43" s="112"/>
      <c r="U43" s="113"/>
      <c r="V43" s="41"/>
      <c r="W43" s="67"/>
      <c r="X43" s="112"/>
      <c r="Y43" s="113"/>
      <c r="Z43" s="43"/>
      <c r="AA43" s="67"/>
      <c r="AB43" s="84"/>
      <c r="AC43" s="85"/>
      <c r="AD43" s="44"/>
      <c r="AE43" s="42"/>
      <c r="AF43" s="112"/>
      <c r="AG43" s="113"/>
      <c r="AH43" s="41"/>
      <c r="AI43" s="67"/>
      <c r="AJ43" s="112"/>
      <c r="AK43" s="113"/>
      <c r="AL43" s="44"/>
      <c r="AM43" s="67"/>
      <c r="AN43" s="112"/>
      <c r="AO43" s="113"/>
      <c r="AP43" s="44"/>
      <c r="AQ43" s="67"/>
      <c r="AR43" s="112"/>
      <c r="AS43" s="113"/>
      <c r="AT43" s="44"/>
      <c r="AU43" s="67"/>
      <c r="AV43" s="112"/>
      <c r="AW43" s="113"/>
      <c r="AX43" s="44"/>
      <c r="AY43" s="67"/>
      <c r="AZ43" s="112"/>
      <c r="BA43" s="113"/>
      <c r="BB43" s="44"/>
      <c r="BC43" s="67"/>
      <c r="BD43" s="112"/>
      <c r="BE43" s="113"/>
      <c r="BF43" s="44"/>
    </row>
    <row r="44" spans="2:58" ht="15" hidden="1" customHeight="1">
      <c r="B44" s="110" t="str">
        <f>pedagoger!B36</f>
        <v>MSU</v>
      </c>
      <c r="C44" s="110" t="str">
        <f>pedagoger!C36</f>
        <v>H9</v>
      </c>
      <c r="D44" s="110">
        <f>pedagoger!F36</f>
        <v>928.8</v>
      </c>
      <c r="E44" s="111">
        <f t="shared" si="0"/>
        <v>0</v>
      </c>
      <c r="F44" s="111">
        <f>pedagoger!K36</f>
        <v>8.7999999999999545</v>
      </c>
      <c r="H44" s="112"/>
      <c r="I44" s="113"/>
      <c r="J44" s="41"/>
      <c r="K44" s="67"/>
      <c r="L44" s="112"/>
      <c r="M44" s="113"/>
      <c r="N44" s="41"/>
      <c r="O44" s="67"/>
      <c r="P44" s="112"/>
      <c r="Q44" s="113"/>
      <c r="R44" s="43"/>
      <c r="S44" s="67"/>
      <c r="T44" s="112"/>
      <c r="U44" s="113"/>
      <c r="V44" s="41"/>
      <c r="W44" s="67"/>
      <c r="X44" s="112"/>
      <c r="Y44" s="113"/>
      <c r="Z44" s="43"/>
      <c r="AA44" s="67"/>
      <c r="AB44" s="84"/>
      <c r="AC44" s="85"/>
      <c r="AD44" s="44"/>
      <c r="AE44" s="42"/>
      <c r="AF44" s="112"/>
      <c r="AG44" s="113"/>
      <c r="AH44" s="41"/>
      <c r="AI44" s="67"/>
      <c r="AJ44" s="112"/>
      <c r="AK44" s="113"/>
      <c r="AL44" s="44"/>
      <c r="AM44" s="67"/>
      <c r="AN44" s="112"/>
      <c r="AO44" s="113"/>
      <c r="AP44" s="44"/>
      <c r="AQ44" s="67"/>
      <c r="AR44" s="112"/>
      <c r="AS44" s="113"/>
      <c r="AT44" s="44"/>
      <c r="AU44" s="67"/>
      <c r="AV44" s="112"/>
      <c r="AW44" s="113"/>
      <c r="AX44" s="44"/>
      <c r="AY44" s="67"/>
      <c r="AZ44" s="112"/>
      <c r="BA44" s="113"/>
      <c r="BB44" s="44"/>
      <c r="BC44" s="67"/>
      <c r="BD44" s="112"/>
      <c r="BE44" s="113"/>
      <c r="BF44" s="44"/>
    </row>
    <row r="45" spans="2:58" ht="15" hidden="1" customHeight="1">
      <c r="B45" s="110" t="str">
        <f>pedagoger!B37</f>
        <v>MKU</v>
      </c>
      <c r="C45" s="110" t="str">
        <f>pedagoger!C37</f>
        <v>SVA</v>
      </c>
      <c r="D45" s="110">
        <f>pedagoger!F37</f>
        <v>1080</v>
      </c>
      <c r="E45" s="111">
        <f t="shared" si="0"/>
        <v>0</v>
      </c>
      <c r="F45" s="111">
        <f>pedagoger!K37</f>
        <v>0</v>
      </c>
      <c r="H45" s="112"/>
      <c r="I45" s="113"/>
      <c r="J45" s="41"/>
      <c r="K45" s="67"/>
      <c r="L45" s="112"/>
      <c r="M45" s="113"/>
      <c r="N45" s="41"/>
      <c r="O45" s="67"/>
      <c r="P45" s="112"/>
      <c r="Q45" s="113"/>
      <c r="R45" s="43"/>
      <c r="S45" s="67"/>
      <c r="T45" s="112"/>
      <c r="U45" s="113"/>
      <c r="V45" s="41"/>
      <c r="W45" s="67"/>
      <c r="X45" s="112"/>
      <c r="Y45" s="113"/>
      <c r="Z45" s="43"/>
      <c r="AA45" s="67"/>
      <c r="AB45" s="84"/>
      <c r="AC45" s="85"/>
      <c r="AD45" s="44"/>
      <c r="AE45" s="42"/>
      <c r="AF45" s="112"/>
      <c r="AG45" s="113"/>
      <c r="AH45" s="41"/>
      <c r="AI45" s="67"/>
      <c r="AJ45" s="112"/>
      <c r="AK45" s="113"/>
      <c r="AL45" s="44"/>
      <c r="AM45" s="67"/>
      <c r="AN45" s="112"/>
      <c r="AO45" s="113"/>
      <c r="AP45" s="44"/>
      <c r="AQ45" s="67"/>
      <c r="AR45" s="112"/>
      <c r="AS45" s="113"/>
      <c r="AT45" s="44"/>
      <c r="AU45" s="67"/>
      <c r="AV45" s="112"/>
      <c r="AW45" s="113"/>
      <c r="AX45" s="44"/>
      <c r="AY45" s="67"/>
      <c r="AZ45" s="112"/>
      <c r="BA45" s="113"/>
      <c r="BB45" s="44"/>
      <c r="BC45" s="67"/>
      <c r="BD45" s="112"/>
      <c r="BE45" s="113"/>
      <c r="BF45" s="44"/>
    </row>
    <row r="46" spans="2:58" ht="15" hidden="1" customHeight="1">
      <c r="B46" s="110" t="str">
        <f>pedagoger!B38</f>
        <v>MSA</v>
      </c>
      <c r="C46" s="110" t="str">
        <f>pedagoger!C38</f>
        <v>H7</v>
      </c>
      <c r="D46" s="110">
        <f>pedagoger!F38</f>
        <v>1080</v>
      </c>
      <c r="E46" s="111">
        <f t="shared" si="0"/>
        <v>0</v>
      </c>
      <c r="F46" s="111">
        <f>pedagoger!K38</f>
        <v>-10</v>
      </c>
      <c r="H46" s="112"/>
      <c r="I46" s="113"/>
      <c r="J46" s="41"/>
      <c r="K46" s="67"/>
      <c r="L46" s="112"/>
      <c r="M46" s="113"/>
      <c r="N46" s="41"/>
      <c r="O46" s="67"/>
      <c r="P46" s="112"/>
      <c r="Q46" s="113"/>
      <c r="R46" s="43"/>
      <c r="S46" s="67"/>
      <c r="T46" s="112"/>
      <c r="U46" s="113"/>
      <c r="V46" s="41"/>
      <c r="W46" s="67"/>
      <c r="X46" s="112"/>
      <c r="Y46" s="113"/>
      <c r="Z46" s="43"/>
      <c r="AA46" s="67"/>
      <c r="AB46" s="84"/>
      <c r="AC46" s="85"/>
      <c r="AD46" s="44"/>
      <c r="AE46" s="42"/>
      <c r="AF46" s="112"/>
      <c r="AG46" s="113"/>
      <c r="AH46" s="41"/>
      <c r="AI46" s="67"/>
      <c r="AJ46" s="112"/>
      <c r="AK46" s="113"/>
      <c r="AL46" s="44"/>
      <c r="AM46" s="67"/>
      <c r="AN46" s="112"/>
      <c r="AO46" s="113"/>
      <c r="AP46" s="44"/>
      <c r="AQ46" s="67"/>
      <c r="AR46" s="112"/>
      <c r="AS46" s="113"/>
      <c r="AT46" s="44"/>
      <c r="AU46" s="67"/>
      <c r="AV46" s="112"/>
      <c r="AW46" s="113"/>
      <c r="AX46" s="44"/>
      <c r="AY46" s="67"/>
      <c r="AZ46" s="112"/>
      <c r="BA46" s="113"/>
      <c r="BB46" s="44"/>
      <c r="BC46" s="67"/>
      <c r="BD46" s="112"/>
      <c r="BE46" s="113"/>
      <c r="BF46" s="44"/>
    </row>
    <row r="47" spans="2:58" ht="15" hidden="1" customHeight="1">
      <c r="B47" s="110" t="str">
        <f>pedagoger!B39</f>
        <v>MBA</v>
      </c>
      <c r="C47" s="110" t="str">
        <f>pedagoger!C39</f>
        <v>H9</v>
      </c>
      <c r="D47" s="110">
        <f>pedagoger!F39</f>
        <v>1080</v>
      </c>
      <c r="E47" s="111">
        <f t="shared" si="0"/>
        <v>0</v>
      </c>
      <c r="F47" s="111">
        <f>pedagoger!K39</f>
        <v>-10</v>
      </c>
      <c r="H47" s="112"/>
      <c r="I47" s="113"/>
      <c r="J47" s="41"/>
      <c r="K47" s="67"/>
      <c r="L47" s="112"/>
      <c r="M47" s="113"/>
      <c r="N47" s="41"/>
      <c r="O47" s="67"/>
      <c r="P47" s="112"/>
      <c r="Q47" s="113"/>
      <c r="R47" s="43"/>
      <c r="S47" s="67"/>
      <c r="T47" s="112"/>
      <c r="U47" s="113"/>
      <c r="V47" s="41"/>
      <c r="W47" s="67"/>
      <c r="X47" s="112"/>
      <c r="Y47" s="113"/>
      <c r="Z47" s="43"/>
      <c r="AA47" s="67"/>
      <c r="AB47" s="84"/>
      <c r="AC47" s="85"/>
      <c r="AD47" s="44"/>
      <c r="AE47" s="42"/>
      <c r="AF47" s="112"/>
      <c r="AG47" s="113"/>
      <c r="AH47" s="41"/>
      <c r="AI47" s="67"/>
      <c r="AJ47" s="112"/>
      <c r="AK47" s="113"/>
      <c r="AL47" s="44"/>
      <c r="AM47" s="67"/>
      <c r="AN47" s="112"/>
      <c r="AO47" s="113"/>
      <c r="AP47" s="44"/>
      <c r="AQ47" s="67"/>
      <c r="AR47" s="112"/>
      <c r="AS47" s="113"/>
      <c r="AT47" s="44"/>
      <c r="AU47" s="67"/>
      <c r="AV47" s="112"/>
      <c r="AW47" s="113"/>
      <c r="AX47" s="44"/>
      <c r="AY47" s="67"/>
      <c r="AZ47" s="112"/>
      <c r="BA47" s="113"/>
      <c r="BB47" s="44"/>
      <c r="BC47" s="67"/>
      <c r="BD47" s="112"/>
      <c r="BE47" s="113"/>
      <c r="BF47" s="44"/>
    </row>
    <row r="48" spans="2:58" ht="15" hidden="1" customHeight="1">
      <c r="B48" s="110" t="str">
        <f>pedagoger!B40</f>
        <v>MAP</v>
      </c>
      <c r="C48" s="110" t="str">
        <f>pedagoger!C40</f>
        <v>H7</v>
      </c>
      <c r="D48" s="110">
        <f>pedagoger!F40</f>
        <v>1080</v>
      </c>
      <c r="E48" s="111">
        <f t="shared" si="0"/>
        <v>0</v>
      </c>
      <c r="F48" s="111">
        <f>pedagoger!K40</f>
        <v>0</v>
      </c>
      <c r="H48" s="112"/>
      <c r="I48" s="113"/>
      <c r="J48" s="41"/>
      <c r="K48" s="67"/>
      <c r="L48" s="112"/>
      <c r="M48" s="113"/>
      <c r="N48" s="41"/>
      <c r="O48" s="67"/>
      <c r="P48" s="112"/>
      <c r="Q48" s="113"/>
      <c r="R48" s="43"/>
      <c r="S48" s="67"/>
      <c r="T48" s="112"/>
      <c r="U48" s="113"/>
      <c r="V48" s="41"/>
      <c r="W48" s="67"/>
      <c r="X48" s="112"/>
      <c r="Y48" s="113"/>
      <c r="Z48" s="43"/>
      <c r="AA48" s="67"/>
      <c r="AB48" s="84"/>
      <c r="AC48" s="85"/>
      <c r="AD48" s="44"/>
      <c r="AE48" s="42"/>
      <c r="AF48" s="112"/>
      <c r="AG48" s="113"/>
      <c r="AH48" s="41"/>
      <c r="AI48" s="67"/>
      <c r="AJ48" s="112"/>
      <c r="AK48" s="113"/>
      <c r="AL48" s="44"/>
      <c r="AM48" s="67"/>
      <c r="AN48" s="112"/>
      <c r="AO48" s="113"/>
      <c r="AP48" s="44"/>
      <c r="AQ48" s="67"/>
      <c r="AR48" s="112"/>
      <c r="AS48" s="113"/>
      <c r="AT48" s="44"/>
      <c r="AU48" s="67"/>
      <c r="AV48" s="112"/>
      <c r="AW48" s="113"/>
      <c r="AX48" s="44"/>
      <c r="AY48" s="67"/>
      <c r="AZ48" s="112"/>
      <c r="BA48" s="113"/>
      <c r="BB48" s="44"/>
      <c r="BC48" s="67"/>
      <c r="BD48" s="112"/>
      <c r="BE48" s="113"/>
      <c r="BF48" s="44"/>
    </row>
    <row r="49" spans="2:58" ht="15" hidden="1" customHeight="1">
      <c r="B49" s="110" t="str">
        <f>pedagoger!B41</f>
        <v>MOR</v>
      </c>
      <c r="C49" s="110" t="str">
        <f>pedagoger!C41</f>
        <v>FR</v>
      </c>
      <c r="D49" s="110">
        <f>pedagoger!F41</f>
        <v>1080</v>
      </c>
      <c r="E49" s="111">
        <f t="shared" si="0"/>
        <v>85</v>
      </c>
      <c r="F49" s="111">
        <f>pedagoger!K41</f>
        <v>0</v>
      </c>
      <c r="H49" s="112"/>
      <c r="I49" s="113"/>
      <c r="J49" s="41"/>
      <c r="K49" s="67"/>
      <c r="L49" s="112"/>
      <c r="M49" s="113"/>
      <c r="N49" s="41"/>
      <c r="O49" s="67"/>
      <c r="P49" s="112"/>
      <c r="Q49" s="113"/>
      <c r="R49" s="43"/>
      <c r="S49" s="67"/>
      <c r="T49" s="112"/>
      <c r="U49" s="113"/>
      <c r="V49" s="41"/>
      <c r="W49" s="67"/>
      <c r="X49" s="112"/>
      <c r="Y49" s="113"/>
      <c r="Z49" s="43"/>
      <c r="AA49" s="67"/>
      <c r="AB49" s="84"/>
      <c r="AC49" s="85"/>
      <c r="AD49" s="44"/>
      <c r="AE49" s="42"/>
      <c r="AF49" s="112" t="s">
        <v>148</v>
      </c>
      <c r="AG49" s="113"/>
      <c r="AH49" s="41">
        <v>85</v>
      </c>
      <c r="AI49" s="67"/>
      <c r="AJ49" s="112"/>
      <c r="AK49" s="113"/>
      <c r="AL49" s="44"/>
      <c r="AM49" s="67"/>
      <c r="AN49" s="112"/>
      <c r="AO49" s="113"/>
      <c r="AP49" s="44"/>
      <c r="AQ49" s="67"/>
      <c r="AR49" s="112"/>
      <c r="AS49" s="113"/>
      <c r="AT49" s="44"/>
      <c r="AU49" s="67"/>
      <c r="AV49" s="112"/>
      <c r="AW49" s="113"/>
      <c r="AX49" s="44"/>
      <c r="AY49" s="67"/>
      <c r="AZ49" s="112"/>
      <c r="BA49" s="113"/>
      <c r="BB49" s="44"/>
      <c r="BC49" s="67"/>
      <c r="BD49" s="112"/>
      <c r="BE49" s="113"/>
      <c r="BF49" s="44"/>
    </row>
    <row r="50" spans="2:58" ht="15" hidden="1" customHeight="1">
      <c r="B50" s="110" t="str">
        <f>pedagoger!B42</f>
        <v>PSA</v>
      </c>
      <c r="C50" s="110" t="str">
        <f>pedagoger!C42</f>
        <v>SP</v>
      </c>
      <c r="D50" s="110">
        <f>pedagoger!F42</f>
        <v>1080</v>
      </c>
      <c r="E50" s="111">
        <f t="shared" si="0"/>
        <v>85</v>
      </c>
      <c r="F50" s="111">
        <f>pedagoger!K42</f>
        <v>225</v>
      </c>
      <c r="H50" s="112"/>
      <c r="I50" s="113"/>
      <c r="J50" s="41"/>
      <c r="K50" s="67"/>
      <c r="L50" s="112"/>
      <c r="M50" s="113"/>
      <c r="N50" s="41"/>
      <c r="O50" s="67"/>
      <c r="P50" s="112"/>
      <c r="Q50" s="113"/>
      <c r="R50" s="43"/>
      <c r="S50" s="67"/>
      <c r="T50" s="112"/>
      <c r="U50" s="113"/>
      <c r="V50" s="41"/>
      <c r="W50" s="67"/>
      <c r="X50" s="112"/>
      <c r="Y50" s="113"/>
      <c r="Z50" s="43"/>
      <c r="AA50" s="67"/>
      <c r="AB50" s="84"/>
      <c r="AC50" s="85"/>
      <c r="AD50" s="44"/>
      <c r="AE50" s="42"/>
      <c r="AF50" s="129" t="s">
        <v>149</v>
      </c>
      <c r="AG50" s="113"/>
      <c r="AH50" s="41">
        <v>85</v>
      </c>
      <c r="AI50" s="67"/>
      <c r="AJ50" s="112"/>
      <c r="AK50" s="113"/>
      <c r="AL50" s="44"/>
      <c r="AM50" s="67"/>
      <c r="AN50" s="112"/>
      <c r="AO50" s="113"/>
      <c r="AP50" s="44"/>
      <c r="AQ50" s="67"/>
      <c r="AR50" s="112"/>
      <c r="AS50" s="113"/>
      <c r="AT50" s="44"/>
      <c r="AU50" s="67"/>
      <c r="AV50" s="112"/>
      <c r="AW50" s="113"/>
      <c r="AX50" s="44"/>
      <c r="AY50" s="67"/>
      <c r="AZ50" s="112"/>
      <c r="BA50" s="113"/>
      <c r="BB50" s="44"/>
      <c r="BC50" s="67"/>
      <c r="BD50" s="112"/>
      <c r="BE50" s="113"/>
      <c r="BF50" s="44"/>
    </row>
    <row r="51" spans="2:58" ht="15" hidden="1" customHeight="1">
      <c r="B51" s="110" t="str">
        <f>pedagoger!B43</f>
        <v>SKO</v>
      </c>
      <c r="C51" s="110" t="str">
        <f>pedagoger!C43</f>
        <v>TY</v>
      </c>
      <c r="D51" s="110">
        <f>pedagoger!F43</f>
        <v>1080</v>
      </c>
      <c r="E51" s="111">
        <f t="shared" si="0"/>
        <v>85</v>
      </c>
      <c r="F51" s="111">
        <f>pedagoger!K43</f>
        <v>300</v>
      </c>
      <c r="H51" s="112"/>
      <c r="I51" s="113"/>
      <c r="J51" s="41"/>
      <c r="K51" s="67"/>
      <c r="L51" s="112"/>
      <c r="M51" s="113"/>
      <c r="N51" s="41"/>
      <c r="O51" s="67"/>
      <c r="P51" s="112"/>
      <c r="Q51" s="113"/>
      <c r="R51" s="43"/>
      <c r="S51" s="67"/>
      <c r="T51" s="112"/>
      <c r="U51" s="113"/>
      <c r="V51" s="41"/>
      <c r="W51" s="67"/>
      <c r="X51" s="112"/>
      <c r="Y51" s="113"/>
      <c r="Z51" s="43"/>
      <c r="AA51" s="67"/>
      <c r="AB51" s="84"/>
      <c r="AC51" s="85"/>
      <c r="AD51" s="44"/>
      <c r="AE51" s="42"/>
      <c r="AF51" s="112" t="s">
        <v>150</v>
      </c>
      <c r="AG51" s="113"/>
      <c r="AH51" s="41">
        <v>85</v>
      </c>
      <c r="AI51" s="67"/>
      <c r="AJ51" s="112"/>
      <c r="AK51" s="113"/>
      <c r="AL51" s="44"/>
      <c r="AM51" s="67"/>
      <c r="AN51" s="112"/>
      <c r="AO51" s="113"/>
      <c r="AP51" s="44"/>
      <c r="AQ51" s="67"/>
      <c r="AR51" s="112"/>
      <c r="AS51" s="113"/>
      <c r="AT51" s="44"/>
      <c r="AU51" s="67"/>
      <c r="AV51" s="112"/>
      <c r="AW51" s="113"/>
      <c r="AX51" s="44"/>
      <c r="AY51" s="67"/>
      <c r="AZ51" s="112"/>
      <c r="BA51" s="113"/>
      <c r="BB51" s="44"/>
      <c r="BC51" s="67"/>
      <c r="BD51" s="112"/>
      <c r="BE51" s="113"/>
      <c r="BF51" s="44"/>
    </row>
    <row r="52" spans="2:58" ht="15" hidden="1" customHeight="1">
      <c r="B52" s="110" t="str">
        <f>pedagoger!B44</f>
        <v>SRO</v>
      </c>
      <c r="C52" s="110" t="str">
        <f>pedagoger!C44</f>
        <v>H9</v>
      </c>
      <c r="D52" s="110">
        <f>pedagoger!F44</f>
        <v>1080</v>
      </c>
      <c r="E52" s="111">
        <f t="shared" si="0"/>
        <v>0</v>
      </c>
      <c r="F52" s="111">
        <f>pedagoger!K44</f>
        <v>0</v>
      </c>
      <c r="H52" s="112"/>
      <c r="I52" s="113"/>
      <c r="J52" s="41"/>
      <c r="K52" s="67"/>
      <c r="L52" s="112"/>
      <c r="M52" s="113"/>
      <c r="N52" s="41"/>
      <c r="O52" s="67"/>
      <c r="P52" s="112"/>
      <c r="Q52" s="113"/>
      <c r="R52" s="43"/>
      <c r="S52" s="67"/>
      <c r="T52" s="112"/>
      <c r="U52" s="113"/>
      <c r="V52" s="41"/>
      <c r="W52" s="67"/>
      <c r="X52" s="112"/>
      <c r="Y52" s="113"/>
      <c r="Z52" s="43"/>
      <c r="AA52" s="67"/>
      <c r="AB52" s="84"/>
      <c r="AC52" s="85"/>
      <c r="AD52" s="44"/>
      <c r="AE52" s="42"/>
      <c r="AF52" s="112"/>
      <c r="AG52" s="113"/>
      <c r="AH52" s="41"/>
      <c r="AI52" s="67"/>
      <c r="AJ52" s="112"/>
      <c r="AK52" s="113"/>
      <c r="AL52" s="44"/>
      <c r="AM52" s="67"/>
      <c r="AN52" s="112"/>
      <c r="AO52" s="113"/>
      <c r="AP52" s="44"/>
      <c r="AQ52" s="67"/>
      <c r="AR52" s="112"/>
      <c r="AS52" s="113"/>
      <c r="AT52" s="44"/>
      <c r="AU52" s="67"/>
      <c r="AV52" s="112"/>
      <c r="AW52" s="113"/>
      <c r="AX52" s="44"/>
      <c r="AY52" s="67"/>
      <c r="AZ52" s="112"/>
      <c r="BA52" s="113"/>
      <c r="BB52" s="44"/>
      <c r="BC52" s="67"/>
      <c r="BD52" s="112"/>
      <c r="BE52" s="113"/>
      <c r="BF52" s="44"/>
    </row>
    <row r="53" spans="2:58" ht="15" hidden="1" customHeight="1">
      <c r="B53" s="110" t="str">
        <f>pedagoger!B45</f>
        <v>STS</v>
      </c>
      <c r="C53" s="110" t="str">
        <f>pedagoger!C45</f>
        <v>LSU</v>
      </c>
      <c r="D53" s="110">
        <f>pedagoger!F45</f>
        <v>1080</v>
      </c>
      <c r="E53" s="111">
        <f t="shared" si="0"/>
        <v>0</v>
      </c>
      <c r="F53" s="111">
        <f>pedagoger!K45</f>
        <v>1080</v>
      </c>
      <c r="H53" s="112"/>
      <c r="I53" s="113"/>
      <c r="J53" s="41"/>
      <c r="K53" s="67"/>
      <c r="L53" s="112"/>
      <c r="M53" s="113"/>
      <c r="N53" s="41"/>
      <c r="O53" s="67"/>
      <c r="P53" s="112"/>
      <c r="Q53" s="113"/>
      <c r="R53" s="43"/>
      <c r="S53" s="67"/>
      <c r="T53" s="112"/>
      <c r="U53" s="113"/>
      <c r="V53" s="41"/>
      <c r="W53" s="67"/>
      <c r="X53" s="112"/>
      <c r="Y53" s="113"/>
      <c r="Z53" s="43"/>
      <c r="AA53" s="67"/>
      <c r="AB53" s="84"/>
      <c r="AC53" s="85"/>
      <c r="AD53" s="44"/>
      <c r="AE53" s="42"/>
      <c r="AF53" s="112"/>
      <c r="AG53" s="113"/>
      <c r="AH53" s="41"/>
      <c r="AI53" s="67"/>
      <c r="AJ53" s="112"/>
      <c r="AK53" s="113"/>
      <c r="AL53" s="44"/>
      <c r="AM53" s="67"/>
      <c r="AN53" s="112"/>
      <c r="AO53" s="113"/>
      <c r="AP53" s="44"/>
      <c r="AQ53" s="67"/>
      <c r="AR53" s="112"/>
      <c r="AS53" s="113"/>
      <c r="AT53" s="44"/>
      <c r="AU53" s="67"/>
      <c r="AV53" s="112"/>
      <c r="AW53" s="113"/>
      <c r="AX53" s="44"/>
      <c r="AY53" s="67"/>
      <c r="AZ53" s="112"/>
      <c r="BA53" s="113"/>
      <c r="BB53" s="44"/>
      <c r="BC53" s="67"/>
      <c r="BD53" s="112"/>
      <c r="BE53" s="113"/>
      <c r="BF53" s="44"/>
    </row>
    <row r="54" spans="2:58" ht="15" hidden="1" customHeight="1">
      <c r="B54" s="110" t="str">
        <f>pedagoger!B46</f>
        <v>TMI</v>
      </c>
      <c r="C54" s="110" t="str">
        <f>pedagoger!C46</f>
        <v>spec</v>
      </c>
      <c r="D54" s="110">
        <f>pedagoger!F46</f>
        <v>1080</v>
      </c>
      <c r="E54" s="111">
        <f t="shared" si="0"/>
        <v>0</v>
      </c>
      <c r="F54" s="111">
        <f>pedagoger!K46</f>
        <v>1080</v>
      </c>
      <c r="H54" s="112"/>
      <c r="I54" s="113"/>
      <c r="J54" s="41"/>
      <c r="K54" s="67"/>
      <c r="L54" s="112"/>
      <c r="M54" s="113"/>
      <c r="N54" s="41"/>
      <c r="O54" s="67"/>
      <c r="P54" s="112"/>
      <c r="Q54" s="113"/>
      <c r="R54" s="43"/>
      <c r="S54" s="67"/>
      <c r="T54" s="112"/>
      <c r="U54" s="113"/>
      <c r="V54" s="41"/>
      <c r="W54" s="67"/>
      <c r="X54" s="112"/>
      <c r="Y54" s="113"/>
      <c r="Z54" s="43"/>
      <c r="AA54" s="67"/>
      <c r="AB54" s="84"/>
      <c r="AC54" s="85"/>
      <c r="AD54" s="44"/>
      <c r="AE54" s="42"/>
      <c r="AF54" s="112"/>
      <c r="AG54" s="113"/>
      <c r="AH54" s="41"/>
      <c r="AI54" s="67"/>
      <c r="AJ54" s="112"/>
      <c r="AK54" s="113"/>
      <c r="AL54" s="44"/>
      <c r="AM54" s="67"/>
      <c r="AN54" s="112"/>
      <c r="AO54" s="113"/>
      <c r="AP54" s="44"/>
      <c r="AQ54" s="67"/>
      <c r="AR54" s="112"/>
      <c r="AS54" s="113"/>
      <c r="AT54" s="44"/>
      <c r="AU54" s="67"/>
      <c r="AV54" s="112"/>
      <c r="AW54" s="113"/>
      <c r="AX54" s="44"/>
      <c r="AY54" s="67"/>
      <c r="AZ54" s="112"/>
      <c r="BA54" s="113"/>
      <c r="BB54" s="44"/>
      <c r="BC54" s="67"/>
      <c r="BD54" s="112"/>
      <c r="BE54" s="113"/>
      <c r="BF54" s="44"/>
    </row>
    <row r="55" spans="2:58" ht="15" hidden="1" customHeight="1">
      <c r="B55" s="110" t="str">
        <f>pedagoger!B47</f>
        <v>TDI</v>
      </c>
      <c r="C55" s="110" t="str">
        <f>pedagoger!C47</f>
        <v>LSU</v>
      </c>
      <c r="D55" s="110">
        <f>pedagoger!F47</f>
        <v>1080</v>
      </c>
      <c r="E55" s="111">
        <f t="shared" si="0"/>
        <v>0</v>
      </c>
      <c r="F55" s="111">
        <f>pedagoger!K47</f>
        <v>1080</v>
      </c>
      <c r="H55" s="112"/>
      <c r="I55" s="113"/>
      <c r="J55" s="41"/>
      <c r="K55" s="67"/>
      <c r="L55" s="112"/>
      <c r="M55" s="113"/>
      <c r="N55" s="41"/>
      <c r="O55" s="67"/>
      <c r="P55" s="112"/>
      <c r="Q55" s="113"/>
      <c r="R55" s="43"/>
      <c r="S55" s="67"/>
      <c r="T55" s="112"/>
      <c r="U55" s="113"/>
      <c r="V55" s="41"/>
      <c r="W55" s="67"/>
      <c r="X55" s="112"/>
      <c r="Y55" s="113"/>
      <c r="Z55" s="43"/>
      <c r="AA55" s="67"/>
      <c r="AB55" s="84"/>
      <c r="AC55" s="85"/>
      <c r="AD55" s="44"/>
      <c r="AE55" s="42"/>
      <c r="AF55" s="112"/>
      <c r="AG55" s="113"/>
      <c r="AH55" s="41"/>
      <c r="AI55" s="67"/>
      <c r="AJ55" s="112"/>
      <c r="AK55" s="113"/>
      <c r="AL55" s="44"/>
      <c r="AM55" s="67"/>
      <c r="AN55" s="112"/>
      <c r="AO55" s="113"/>
      <c r="AP55" s="44"/>
      <c r="AQ55" s="67"/>
      <c r="AR55" s="112"/>
      <c r="AS55" s="113"/>
      <c r="AT55" s="44"/>
      <c r="AU55" s="67"/>
      <c r="AV55" s="112"/>
      <c r="AW55" s="113"/>
      <c r="AX55" s="44"/>
      <c r="AY55" s="67"/>
      <c r="AZ55" s="112"/>
      <c r="BA55" s="113"/>
      <c r="BB55" s="44"/>
      <c r="BC55" s="67"/>
      <c r="BD55" s="112"/>
      <c r="BE55" s="113"/>
      <c r="BF55" s="44"/>
    </row>
    <row r="56" spans="2:58" ht="15" hidden="1" customHeight="1">
      <c r="B56" s="110" t="str">
        <f>pedagoger!B48</f>
        <v>URO</v>
      </c>
      <c r="C56" s="110" t="str">
        <f>pedagoger!C48</f>
        <v>LSU</v>
      </c>
      <c r="D56" s="110">
        <f>pedagoger!F48</f>
        <v>1080</v>
      </c>
      <c r="E56" s="111">
        <f t="shared" si="0"/>
        <v>0</v>
      </c>
      <c r="F56" s="111">
        <f>pedagoger!K48</f>
        <v>1080</v>
      </c>
      <c r="H56" s="112"/>
      <c r="I56" s="113"/>
      <c r="J56" s="41"/>
      <c r="K56" s="67"/>
      <c r="L56" s="112"/>
      <c r="M56" s="113"/>
      <c r="N56" s="41"/>
      <c r="O56" s="67"/>
      <c r="P56" s="112"/>
      <c r="Q56" s="113"/>
      <c r="R56" s="43"/>
      <c r="S56" s="67"/>
      <c r="T56" s="112"/>
      <c r="U56" s="113"/>
      <c r="V56" s="41"/>
      <c r="W56" s="67"/>
      <c r="X56" s="112"/>
      <c r="Y56" s="113"/>
      <c r="Z56" s="43"/>
      <c r="AA56" s="67"/>
      <c r="AB56" s="84"/>
      <c r="AC56" s="85"/>
      <c r="AD56" s="44"/>
      <c r="AE56" s="42"/>
      <c r="AF56" s="112"/>
      <c r="AG56" s="113"/>
      <c r="AH56" s="41"/>
      <c r="AI56" s="67"/>
      <c r="AJ56" s="112"/>
      <c r="AK56" s="113"/>
      <c r="AL56" s="44"/>
      <c r="AM56" s="67"/>
      <c r="AN56" s="112"/>
      <c r="AO56" s="113"/>
      <c r="AP56" s="44"/>
      <c r="AQ56" s="67"/>
      <c r="AR56" s="112"/>
      <c r="AS56" s="113"/>
      <c r="AT56" s="44"/>
      <c r="AU56" s="67"/>
      <c r="AV56" s="112"/>
      <c r="AW56" s="113"/>
      <c r="AX56" s="44"/>
      <c r="AY56" s="67"/>
      <c r="AZ56" s="112"/>
      <c r="BA56" s="113"/>
      <c r="BB56" s="44"/>
      <c r="BC56" s="67"/>
      <c r="BD56" s="112"/>
      <c r="BE56" s="113"/>
      <c r="BF56" s="44"/>
    </row>
    <row r="57" spans="2:58" ht="15" hidden="1" customHeight="1">
      <c r="B57" s="110" t="str">
        <f>pedagoger!B49</f>
        <v>VEK</v>
      </c>
      <c r="C57" s="110" t="str">
        <f>pedagoger!C49</f>
        <v>SU</v>
      </c>
      <c r="D57" s="110">
        <f>pedagoger!F49</f>
        <v>1080</v>
      </c>
      <c r="E57" s="111">
        <f t="shared" si="0"/>
        <v>0</v>
      </c>
      <c r="F57" s="111">
        <f>pedagoger!K49</f>
        <v>1080</v>
      </c>
      <c r="H57" s="112"/>
      <c r="I57" s="113"/>
      <c r="J57" s="41"/>
      <c r="K57" s="67"/>
      <c r="L57" s="112"/>
      <c r="M57" s="113"/>
      <c r="N57" s="41"/>
      <c r="O57" s="67"/>
      <c r="P57" s="112"/>
      <c r="Q57" s="113"/>
      <c r="R57" s="43"/>
      <c r="S57" s="67"/>
      <c r="T57" s="112"/>
      <c r="U57" s="113"/>
      <c r="V57" s="41"/>
      <c r="W57" s="67"/>
      <c r="X57" s="112"/>
      <c r="Y57" s="113"/>
      <c r="Z57" s="43"/>
      <c r="AA57" s="67"/>
      <c r="AB57" s="84"/>
      <c r="AC57" s="85"/>
      <c r="AD57" s="44"/>
      <c r="AE57" s="42"/>
      <c r="AF57" s="112"/>
      <c r="AG57" s="113"/>
      <c r="AH57" s="41"/>
      <c r="AI57" s="67"/>
      <c r="AJ57" s="112"/>
      <c r="AK57" s="113"/>
      <c r="AL57" s="44"/>
      <c r="AM57" s="67"/>
      <c r="AN57" s="112"/>
      <c r="AO57" s="113"/>
      <c r="AP57" s="44"/>
      <c r="AQ57" s="67"/>
      <c r="AR57" s="112"/>
      <c r="AS57" s="113"/>
      <c r="AT57" s="44"/>
      <c r="AU57" s="67"/>
      <c r="AV57" s="112"/>
      <c r="AW57" s="113"/>
      <c r="AX57" s="44"/>
      <c r="AY57" s="67"/>
      <c r="AZ57" s="112"/>
      <c r="BA57" s="113"/>
      <c r="BB57" s="44"/>
      <c r="BC57" s="67"/>
      <c r="BD57" s="112"/>
      <c r="BE57" s="113"/>
      <c r="BF57" s="44"/>
    </row>
    <row r="58" spans="2:58" ht="15" hidden="1" customHeight="1">
      <c r="B58" s="110" t="str">
        <f>pedagoger!B50</f>
        <v>VSA</v>
      </c>
      <c r="C58" s="110" t="str">
        <f>pedagoger!C50</f>
        <v>SU</v>
      </c>
      <c r="D58" s="110">
        <f>pedagoger!F50</f>
        <v>1080</v>
      </c>
      <c r="E58" s="111">
        <f t="shared" si="0"/>
        <v>0</v>
      </c>
      <c r="F58" s="111">
        <f>pedagoger!K50</f>
        <v>1080</v>
      </c>
      <c r="H58" s="112"/>
      <c r="I58" s="113"/>
      <c r="J58" s="41"/>
      <c r="K58" s="67"/>
      <c r="L58" s="112"/>
      <c r="M58" s="113"/>
      <c r="N58" s="41"/>
      <c r="O58" s="67"/>
      <c r="P58" s="112"/>
      <c r="Q58" s="113"/>
      <c r="R58" s="43"/>
      <c r="S58" s="67"/>
      <c r="T58" s="112"/>
      <c r="U58" s="113"/>
      <c r="V58" s="41"/>
      <c r="W58" s="67"/>
      <c r="X58" s="112"/>
      <c r="Y58" s="113"/>
      <c r="Z58" s="43"/>
      <c r="AA58" s="67"/>
      <c r="AB58" s="84"/>
      <c r="AC58" s="85"/>
      <c r="AD58" s="44"/>
      <c r="AE58" s="42"/>
      <c r="AF58" s="112"/>
      <c r="AG58" s="113"/>
      <c r="AH58" s="41"/>
      <c r="AI58" s="67"/>
      <c r="AJ58" s="112"/>
      <c r="AK58" s="113"/>
      <c r="AL58" s="44"/>
      <c r="AM58" s="67"/>
      <c r="AN58" s="112"/>
      <c r="AO58" s="113"/>
      <c r="AP58" s="44"/>
      <c r="AQ58" s="67"/>
      <c r="AR58" s="112"/>
      <c r="AS58" s="113"/>
      <c r="AT58" s="44"/>
      <c r="AU58" s="67"/>
      <c r="AV58" s="112"/>
      <c r="AW58" s="113"/>
      <c r="AX58" s="44"/>
      <c r="AY58" s="67"/>
      <c r="AZ58" s="112"/>
      <c r="BA58" s="113"/>
      <c r="BB58" s="44"/>
      <c r="BC58" s="67"/>
      <c r="BD58" s="112"/>
      <c r="BE58" s="113"/>
      <c r="BF58" s="44"/>
    </row>
    <row r="59" spans="2:58" ht="15" hidden="1" customHeight="1">
      <c r="B59" s="110" t="str">
        <f>pedagoger!B51</f>
        <v>VIT</v>
      </c>
      <c r="C59" s="110" t="str">
        <f>pedagoger!C51</f>
        <v>SU</v>
      </c>
      <c r="D59" s="110">
        <f>pedagoger!F51</f>
        <v>1080</v>
      </c>
      <c r="E59" s="111">
        <f t="shared" si="0"/>
        <v>0</v>
      </c>
      <c r="F59" s="111">
        <f>pedagoger!K51</f>
        <v>1020</v>
      </c>
      <c r="H59" s="112"/>
      <c r="I59" s="113"/>
      <c r="J59" s="41"/>
      <c r="K59" s="67"/>
      <c r="L59" s="112"/>
      <c r="M59" s="113"/>
      <c r="N59" s="41"/>
      <c r="O59" s="67"/>
      <c r="P59" s="112"/>
      <c r="Q59" s="113"/>
      <c r="R59" s="43"/>
      <c r="S59" s="67"/>
      <c r="T59" s="112"/>
      <c r="U59" s="113"/>
      <c r="V59" s="41"/>
      <c r="W59" s="67"/>
      <c r="X59" s="112"/>
      <c r="Y59" s="113"/>
      <c r="Z59" s="43"/>
      <c r="AA59" s="67"/>
      <c r="AB59" s="84"/>
      <c r="AC59" s="85"/>
      <c r="AD59" s="44"/>
      <c r="AE59" s="42"/>
      <c r="AF59" s="112"/>
      <c r="AG59" s="113"/>
      <c r="AH59" s="41"/>
      <c r="AI59" s="67"/>
      <c r="AJ59" s="112"/>
      <c r="AK59" s="113"/>
      <c r="AL59" s="44"/>
      <c r="AM59" s="67"/>
      <c r="AN59" s="112"/>
      <c r="AO59" s="113"/>
      <c r="AP59" s="44"/>
      <c r="AQ59" s="67"/>
      <c r="AR59" s="112"/>
      <c r="AS59" s="113"/>
      <c r="AT59" s="44"/>
      <c r="AU59" s="67"/>
      <c r="AV59" s="112"/>
      <c r="AW59" s="113"/>
      <c r="AX59" s="44"/>
      <c r="AY59" s="67"/>
      <c r="AZ59" s="112"/>
      <c r="BA59" s="113"/>
      <c r="BB59" s="44"/>
      <c r="BC59" s="67"/>
      <c r="BD59" s="112"/>
      <c r="BE59" s="113"/>
      <c r="BF59" s="44"/>
    </row>
    <row r="60" spans="2:58" ht="15" hidden="1" customHeight="1">
      <c r="B60" s="110" t="str">
        <f>pedagoger!B52</f>
        <v>ÅTI</v>
      </c>
      <c r="C60" s="110" t="str">
        <f>pedagoger!C52</f>
        <v>SU</v>
      </c>
      <c r="D60" s="110">
        <f>pedagoger!F52</f>
        <v>1080</v>
      </c>
      <c r="E60" s="111">
        <f t="shared" si="0"/>
        <v>0</v>
      </c>
      <c r="F60" s="111">
        <f>pedagoger!K52</f>
        <v>1080</v>
      </c>
      <c r="H60" s="112"/>
      <c r="I60" s="113"/>
      <c r="J60" s="41"/>
      <c r="K60" s="67"/>
      <c r="L60" s="112"/>
      <c r="M60" s="113"/>
      <c r="N60" s="41"/>
      <c r="O60" s="67"/>
      <c r="P60" s="112"/>
      <c r="Q60" s="113"/>
      <c r="R60" s="43"/>
      <c r="S60" s="67"/>
      <c r="T60" s="112"/>
      <c r="U60" s="113"/>
      <c r="V60" s="41"/>
      <c r="W60" s="67"/>
      <c r="X60" s="112"/>
      <c r="Y60" s="113"/>
      <c r="Z60" s="43"/>
      <c r="AA60" s="67"/>
      <c r="AB60" s="84"/>
      <c r="AC60" s="85"/>
      <c r="AD60" s="44"/>
      <c r="AE60" s="42"/>
      <c r="AF60" s="112"/>
      <c r="AG60" s="113"/>
      <c r="AH60" s="41"/>
      <c r="AI60" s="67"/>
      <c r="AJ60" s="112"/>
      <c r="AK60" s="113"/>
      <c r="AL60" s="44"/>
      <c r="AM60" s="67"/>
      <c r="AN60" s="112"/>
      <c r="AO60" s="113"/>
      <c r="AP60" s="44"/>
      <c r="AQ60" s="67"/>
      <c r="AR60" s="112"/>
      <c r="AS60" s="113"/>
      <c r="AT60" s="44"/>
      <c r="AU60" s="67"/>
      <c r="AV60" s="112"/>
      <c r="AW60" s="113"/>
      <c r="AX60" s="44"/>
      <c r="AY60" s="67"/>
      <c r="AZ60" s="112"/>
      <c r="BA60" s="113"/>
      <c r="BB60" s="44"/>
      <c r="BC60" s="67"/>
      <c r="BD60" s="112"/>
      <c r="BE60" s="113"/>
      <c r="BF60" s="44"/>
    </row>
    <row r="61" spans="2:58" ht="15" hidden="1" customHeight="1">
      <c r="B61" s="110" t="str">
        <f>pedagoger!B53</f>
        <v>AKU</v>
      </c>
      <c r="C61" s="110" t="str">
        <f>pedagoger!C53</f>
        <v>spec</v>
      </c>
      <c r="D61" s="110">
        <f>pedagoger!F53</f>
        <v>1080</v>
      </c>
      <c r="E61" s="111">
        <f t="shared" si="0"/>
        <v>0</v>
      </c>
      <c r="F61" s="111">
        <f>pedagoger!K53</f>
        <v>1080</v>
      </c>
      <c r="H61" s="112"/>
      <c r="I61" s="113"/>
      <c r="J61" s="41"/>
      <c r="K61" s="67"/>
      <c r="L61" s="112"/>
      <c r="M61" s="113"/>
      <c r="N61" s="41"/>
      <c r="O61" s="67"/>
      <c r="P61" s="112"/>
      <c r="Q61" s="113"/>
      <c r="R61" s="43"/>
      <c r="S61" s="67"/>
      <c r="T61" s="112"/>
      <c r="U61" s="113"/>
      <c r="V61" s="41"/>
      <c r="W61" s="67"/>
      <c r="X61" s="112"/>
      <c r="Y61" s="113"/>
      <c r="Z61" s="43"/>
      <c r="AA61" s="67"/>
      <c r="AB61" s="84"/>
      <c r="AC61" s="85"/>
      <c r="AD61" s="44"/>
      <c r="AE61" s="42"/>
      <c r="AF61" s="112"/>
      <c r="AG61" s="113"/>
      <c r="AH61" s="41"/>
      <c r="AI61" s="67"/>
      <c r="AJ61" s="112"/>
      <c r="AK61" s="113"/>
      <c r="AL61" s="44"/>
      <c r="AM61" s="67"/>
      <c r="AN61" s="112"/>
      <c r="AO61" s="113"/>
      <c r="AP61" s="44"/>
      <c r="AQ61" s="67"/>
      <c r="AR61" s="112"/>
      <c r="AS61" s="113"/>
      <c r="AT61" s="44"/>
      <c r="AU61" s="67"/>
      <c r="AV61" s="112"/>
      <c r="AW61" s="113"/>
      <c r="AX61" s="44"/>
      <c r="AY61" s="67"/>
      <c r="AZ61" s="112"/>
      <c r="BA61" s="113"/>
      <c r="BB61" s="44"/>
      <c r="BC61" s="67"/>
      <c r="BD61" s="112"/>
      <c r="BE61" s="113"/>
      <c r="BF61" s="44"/>
    </row>
    <row r="62" spans="2:58" ht="15" hidden="1" customHeight="1">
      <c r="B62" s="110" t="str">
        <f>pedagoger!B54</f>
        <v>ARO</v>
      </c>
      <c r="C62" s="110" t="str">
        <f>pedagoger!C54</f>
        <v>spec</v>
      </c>
      <c r="D62" s="110">
        <f>pedagoger!F54</f>
        <v>1080</v>
      </c>
      <c r="E62" s="111">
        <f t="shared" si="0"/>
        <v>0</v>
      </c>
      <c r="F62" s="111">
        <f>pedagoger!K54</f>
        <v>1080</v>
      </c>
      <c r="H62" s="112"/>
      <c r="I62" s="113"/>
      <c r="J62" s="41"/>
      <c r="K62" s="67"/>
      <c r="L62" s="112"/>
      <c r="M62" s="113"/>
      <c r="N62" s="41"/>
      <c r="O62" s="67"/>
      <c r="P62" s="112"/>
      <c r="Q62" s="113"/>
      <c r="R62" s="43"/>
      <c r="S62" s="67"/>
      <c r="T62" s="112"/>
      <c r="U62" s="113"/>
      <c r="V62" s="41"/>
      <c r="W62" s="67"/>
      <c r="X62" s="112"/>
      <c r="Y62" s="113"/>
      <c r="Z62" s="43"/>
      <c r="AA62" s="67"/>
      <c r="AB62" s="84"/>
      <c r="AC62" s="85"/>
      <c r="AD62" s="44"/>
      <c r="AE62" s="42"/>
      <c r="AF62" s="112"/>
      <c r="AG62" s="113"/>
      <c r="AH62" s="41"/>
      <c r="AI62" s="67"/>
      <c r="AJ62" s="112"/>
      <c r="AK62" s="113"/>
      <c r="AL62" s="44"/>
      <c r="AM62" s="67"/>
      <c r="AN62" s="112"/>
      <c r="AO62" s="113"/>
      <c r="AP62" s="44"/>
      <c r="AQ62" s="67"/>
      <c r="AR62" s="112"/>
      <c r="AS62" s="113"/>
      <c r="AT62" s="44"/>
      <c r="AU62" s="67"/>
      <c r="AV62" s="112"/>
      <c r="AW62" s="113"/>
      <c r="AX62" s="44"/>
      <c r="AY62" s="67"/>
      <c r="AZ62" s="112"/>
      <c r="BA62" s="113"/>
      <c r="BB62" s="44"/>
      <c r="BC62" s="67"/>
      <c r="BD62" s="112"/>
      <c r="BE62" s="113"/>
      <c r="BF62" s="44"/>
    </row>
    <row r="63" spans="2:58" ht="15" hidden="1" customHeight="1">
      <c r="B63" s="110" t="str">
        <f>pedagoger!B55</f>
        <v>BIT</v>
      </c>
      <c r="C63" s="110" t="str">
        <f>pedagoger!C55</f>
        <v>spec</v>
      </c>
      <c r="D63" s="110">
        <f>pedagoger!F55</f>
        <v>0</v>
      </c>
      <c r="E63" s="111">
        <f t="shared" si="0"/>
        <v>0</v>
      </c>
      <c r="F63" s="111">
        <f>pedagoger!K55</f>
        <v>0</v>
      </c>
      <c r="H63" s="112"/>
      <c r="I63" s="113"/>
      <c r="J63" s="41"/>
      <c r="K63" s="67"/>
      <c r="L63" s="112"/>
      <c r="M63" s="113"/>
      <c r="N63" s="41"/>
      <c r="O63" s="67"/>
      <c r="P63" s="112"/>
      <c r="Q63" s="113"/>
      <c r="R63" s="43"/>
      <c r="S63" s="67"/>
      <c r="T63" s="112"/>
      <c r="U63" s="113"/>
      <c r="V63" s="41"/>
      <c r="W63" s="67"/>
      <c r="X63" s="112"/>
      <c r="Y63" s="113"/>
      <c r="Z63" s="43"/>
      <c r="AA63" s="67"/>
      <c r="AB63" s="84"/>
      <c r="AC63" s="85"/>
      <c r="AD63" s="44"/>
      <c r="AE63" s="42"/>
      <c r="AF63" s="112"/>
      <c r="AG63" s="113"/>
      <c r="AH63" s="41"/>
      <c r="AI63" s="67"/>
      <c r="AJ63" s="112"/>
      <c r="AK63" s="113"/>
      <c r="AL63" s="44"/>
      <c r="AM63" s="67"/>
      <c r="AN63" s="112"/>
      <c r="AO63" s="113"/>
      <c r="AP63" s="44"/>
      <c r="AQ63" s="67"/>
      <c r="AR63" s="112"/>
      <c r="AS63" s="113"/>
      <c r="AT63" s="44"/>
      <c r="AU63" s="67"/>
      <c r="AV63" s="112"/>
      <c r="AW63" s="113"/>
      <c r="AX63" s="44"/>
      <c r="AY63" s="67"/>
      <c r="AZ63" s="112"/>
      <c r="BA63" s="113"/>
      <c r="BB63" s="44"/>
      <c r="BC63" s="67"/>
      <c r="BD63" s="112"/>
      <c r="BE63" s="113"/>
      <c r="BF63" s="44"/>
    </row>
    <row r="64" spans="2:58" ht="15" hidden="1" customHeight="1">
      <c r="B64" s="110" t="str">
        <f>pedagoger!B56</f>
        <v>CTH</v>
      </c>
      <c r="C64" s="110" t="str">
        <f>pedagoger!C56</f>
        <v>SVA</v>
      </c>
      <c r="D64" s="110">
        <f>pedagoger!F56</f>
        <v>1080</v>
      </c>
      <c r="E64" s="111">
        <f t="shared" si="0"/>
        <v>580</v>
      </c>
      <c r="F64" s="111">
        <f>pedagoger!K56</f>
        <v>0</v>
      </c>
      <c r="H64" s="112" t="s">
        <v>167</v>
      </c>
      <c r="I64" s="113"/>
      <c r="J64" s="41">
        <v>580</v>
      </c>
      <c r="K64" s="67"/>
      <c r="L64" s="112"/>
      <c r="M64" s="113"/>
      <c r="N64" s="41"/>
      <c r="O64" s="67"/>
      <c r="P64" s="112"/>
      <c r="Q64" s="113"/>
      <c r="R64" s="43"/>
      <c r="S64" s="67"/>
      <c r="T64" s="112"/>
      <c r="U64" s="113"/>
      <c r="V64" s="41"/>
      <c r="W64" s="67"/>
      <c r="X64" s="112"/>
      <c r="Y64" s="113"/>
      <c r="Z64" s="43"/>
      <c r="AA64" s="67"/>
      <c r="AB64" s="84"/>
      <c r="AC64" s="85"/>
      <c r="AD64" s="44"/>
      <c r="AE64" s="42"/>
      <c r="AF64" s="112"/>
      <c r="AG64" s="113"/>
      <c r="AH64" s="41"/>
      <c r="AI64" s="67"/>
      <c r="AJ64" s="112"/>
      <c r="AK64" s="113"/>
      <c r="AL64" s="44"/>
      <c r="AM64" s="67"/>
      <c r="AN64" s="112"/>
      <c r="AO64" s="113"/>
      <c r="AP64" s="44"/>
      <c r="AQ64" s="67"/>
      <c r="AR64" s="112"/>
      <c r="AS64" s="113"/>
      <c r="AT64" s="44"/>
      <c r="AU64" s="67"/>
      <c r="AV64" s="112"/>
      <c r="AW64" s="113"/>
      <c r="AX64" s="44"/>
      <c r="AY64" s="67"/>
      <c r="AZ64" s="112"/>
      <c r="BA64" s="113"/>
      <c r="BB64" s="44"/>
      <c r="BC64" s="67"/>
      <c r="BD64" s="112"/>
      <c r="BE64" s="113"/>
      <c r="BF64" s="44"/>
    </row>
    <row r="65" spans="2:58" ht="15" customHeight="1">
      <c r="B65" s="110" t="str">
        <f>pedagoger!B57</f>
        <v>CBA</v>
      </c>
      <c r="C65" s="110" t="str">
        <f>pedagoger!C57</f>
        <v>IDH</v>
      </c>
      <c r="D65" s="110">
        <f>pedagoger!F57</f>
        <v>1080</v>
      </c>
      <c r="E65" s="111">
        <f t="shared" si="0"/>
        <v>300</v>
      </c>
      <c r="F65" s="111">
        <f>pedagoger!K57</f>
        <v>0</v>
      </c>
      <c r="H65" s="112"/>
      <c r="I65" s="113"/>
      <c r="J65" s="41"/>
      <c r="K65" s="67"/>
      <c r="L65" s="112"/>
      <c r="M65" s="113"/>
      <c r="N65" s="41"/>
      <c r="O65" s="67"/>
      <c r="P65" s="112"/>
      <c r="Q65" s="113"/>
      <c r="R65" s="43"/>
      <c r="S65" s="67"/>
      <c r="T65" s="112"/>
      <c r="U65" s="113"/>
      <c r="V65" s="41"/>
      <c r="W65" s="67"/>
      <c r="X65" s="112"/>
      <c r="Y65" s="113"/>
      <c r="Z65" s="43"/>
      <c r="AA65" s="67"/>
      <c r="AB65" s="84"/>
      <c r="AC65" s="85"/>
      <c r="AD65" s="44"/>
      <c r="AE65" s="42"/>
      <c r="AF65" s="112"/>
      <c r="AG65" s="113"/>
      <c r="AH65" s="41"/>
      <c r="AI65" s="67"/>
      <c r="AJ65" s="112" t="s">
        <v>116</v>
      </c>
      <c r="AK65" s="113"/>
      <c r="AL65" s="44">
        <v>300</v>
      </c>
      <c r="AM65" s="67"/>
      <c r="AN65" s="112"/>
      <c r="AO65" s="113"/>
      <c r="AP65" s="44"/>
      <c r="AQ65" s="67"/>
      <c r="AR65" s="112"/>
      <c r="AS65" s="113"/>
      <c r="AT65" s="44"/>
      <c r="AU65" s="67"/>
      <c r="AV65" s="112"/>
      <c r="AW65" s="113"/>
      <c r="AX65" s="44"/>
      <c r="AY65" s="67"/>
      <c r="AZ65" s="112"/>
      <c r="BA65" s="113"/>
      <c r="BB65" s="44"/>
      <c r="BC65" s="67"/>
      <c r="BD65" s="112"/>
      <c r="BE65" s="113"/>
      <c r="BF65" s="44"/>
    </row>
    <row r="66" spans="2:58" ht="15" customHeight="1">
      <c r="B66" s="110" t="str">
        <f>pedagoger!B58</f>
        <v>ELA</v>
      </c>
      <c r="C66" s="110" t="str">
        <f>pedagoger!C58</f>
        <v>IDH</v>
      </c>
      <c r="D66" s="110">
        <f>pedagoger!F58</f>
        <v>702</v>
      </c>
      <c r="E66" s="111">
        <f t="shared" si="0"/>
        <v>700</v>
      </c>
      <c r="F66" s="111">
        <f>pedagoger!K58</f>
        <v>2</v>
      </c>
      <c r="H66" s="112"/>
      <c r="I66" s="113"/>
      <c r="J66" s="41"/>
      <c r="K66" s="67"/>
      <c r="L66" s="112"/>
      <c r="M66" s="113"/>
      <c r="N66" s="41"/>
      <c r="O66" s="67"/>
      <c r="P66" s="112"/>
      <c r="Q66" s="113"/>
      <c r="R66" s="43"/>
      <c r="S66" s="67"/>
      <c r="T66" s="112"/>
      <c r="U66" s="113"/>
      <c r="V66" s="41"/>
      <c r="W66" s="67"/>
      <c r="X66" s="112"/>
      <c r="Y66" s="113"/>
      <c r="Z66" s="43"/>
      <c r="AA66" s="67"/>
      <c r="AB66" s="84"/>
      <c r="AC66" s="85"/>
      <c r="AD66" s="44"/>
      <c r="AE66" s="42"/>
      <c r="AF66" s="112"/>
      <c r="AG66" s="113"/>
      <c r="AH66" s="41"/>
      <c r="AI66" s="67"/>
      <c r="AJ66" s="112" t="s">
        <v>117</v>
      </c>
      <c r="AK66" s="113"/>
      <c r="AL66" s="44">
        <f>300+315</f>
        <v>615</v>
      </c>
      <c r="AM66" s="67"/>
      <c r="AN66" s="112"/>
      <c r="AO66" s="113"/>
      <c r="AP66" s="44"/>
      <c r="AQ66" s="67"/>
      <c r="AR66" s="112"/>
      <c r="AS66" s="113"/>
      <c r="AT66" s="44"/>
      <c r="AU66" s="67"/>
      <c r="AV66" s="112"/>
      <c r="AW66" s="113"/>
      <c r="AX66" s="44"/>
      <c r="AY66" s="67"/>
      <c r="AZ66" s="112"/>
      <c r="BA66" s="113"/>
      <c r="BB66" s="44"/>
      <c r="BC66" s="67"/>
      <c r="BD66" s="112"/>
      <c r="BE66" s="113"/>
      <c r="BF66" s="44">
        <v>85</v>
      </c>
    </row>
    <row r="67" spans="2:58" ht="15" customHeight="1">
      <c r="B67" s="110" t="str">
        <f>pedagoger!B59</f>
        <v>EKO</v>
      </c>
      <c r="C67" s="110" t="str">
        <f>pedagoger!C59</f>
        <v>IDH</v>
      </c>
      <c r="D67" s="110">
        <f>pedagoger!F59</f>
        <v>1080</v>
      </c>
      <c r="E67" s="111">
        <f t="shared" si="0"/>
        <v>0</v>
      </c>
      <c r="F67" s="111">
        <f>pedagoger!K59</f>
        <v>0</v>
      </c>
      <c r="H67" s="112"/>
      <c r="I67" s="113"/>
      <c r="J67" s="41"/>
      <c r="K67" s="67"/>
      <c r="L67" s="112"/>
      <c r="M67" s="113"/>
      <c r="N67" s="41"/>
      <c r="O67" s="67"/>
      <c r="P67" s="112"/>
      <c r="Q67" s="113"/>
      <c r="R67" s="43"/>
      <c r="S67" s="67"/>
      <c r="T67" s="112"/>
      <c r="U67" s="113"/>
      <c r="V67" s="41"/>
      <c r="W67" s="67"/>
      <c r="X67" s="112"/>
      <c r="Y67" s="113"/>
      <c r="Z67" s="43"/>
      <c r="AA67" s="67"/>
      <c r="AB67" s="84"/>
      <c r="AC67" s="85"/>
      <c r="AD67" s="44"/>
      <c r="AE67" s="42"/>
      <c r="AF67" s="112"/>
      <c r="AG67" s="113"/>
      <c r="AH67" s="41"/>
      <c r="AI67" s="67"/>
      <c r="AJ67" s="112"/>
      <c r="AK67" s="113"/>
      <c r="AL67" s="44"/>
      <c r="AM67" s="67"/>
      <c r="AN67" s="112"/>
      <c r="AO67" s="113"/>
      <c r="AP67" s="44"/>
      <c r="AQ67" s="67"/>
      <c r="AR67" s="112"/>
      <c r="AS67" s="113"/>
      <c r="AT67" s="44"/>
      <c r="AU67" s="67"/>
      <c r="AV67" s="112"/>
      <c r="AW67" s="113"/>
      <c r="AX67" s="44"/>
      <c r="AY67" s="67"/>
      <c r="AZ67" s="112"/>
      <c r="BA67" s="113"/>
      <c r="BB67" s="44"/>
      <c r="BC67" s="67"/>
      <c r="BD67" s="112"/>
      <c r="BE67" s="113"/>
      <c r="BF67" s="44"/>
    </row>
    <row r="68" spans="2:58" ht="15" customHeight="1">
      <c r="B68" s="110" t="str">
        <f>pedagoger!B60</f>
        <v>¨JEB</v>
      </c>
      <c r="C68" s="110" t="str">
        <f>pedagoger!C60</f>
        <v>IDH</v>
      </c>
      <c r="D68" s="110">
        <f>pedagoger!F60</f>
        <v>1080</v>
      </c>
      <c r="E68" s="111">
        <f t="shared" si="0"/>
        <v>0</v>
      </c>
      <c r="F68" s="111">
        <f>pedagoger!K60</f>
        <v>0</v>
      </c>
      <c r="H68" s="112"/>
      <c r="I68" s="113"/>
      <c r="J68" s="41"/>
      <c r="K68" s="67"/>
      <c r="L68" s="112"/>
      <c r="M68" s="113"/>
      <c r="N68" s="41"/>
      <c r="O68" s="67"/>
      <c r="P68" s="112"/>
      <c r="Q68" s="113"/>
      <c r="R68" s="43"/>
      <c r="S68" s="67"/>
      <c r="T68" s="112"/>
      <c r="U68" s="113"/>
      <c r="V68" s="41"/>
      <c r="W68" s="67"/>
      <c r="X68" s="112"/>
      <c r="Y68" s="113"/>
      <c r="Z68" s="43"/>
      <c r="AA68" s="67"/>
      <c r="AB68" s="84"/>
      <c r="AC68" s="85"/>
      <c r="AD68" s="44"/>
      <c r="AE68" s="42"/>
      <c r="AF68" s="112"/>
      <c r="AG68" s="113"/>
      <c r="AH68" s="41"/>
      <c r="AI68" s="67"/>
      <c r="AJ68" s="112"/>
      <c r="AK68" s="113"/>
      <c r="AL68" s="44"/>
      <c r="AM68" s="67"/>
      <c r="AN68" s="112"/>
      <c r="AO68" s="113"/>
      <c r="AP68" s="44"/>
      <c r="AQ68" s="67"/>
      <c r="AR68" s="112"/>
      <c r="AS68" s="113"/>
      <c r="AT68" s="44"/>
      <c r="AU68" s="67"/>
      <c r="AV68" s="112"/>
      <c r="AW68" s="113"/>
      <c r="AX68" s="44"/>
      <c r="AY68" s="67"/>
      <c r="AZ68" s="112"/>
      <c r="BA68" s="113"/>
      <c r="BB68" s="44"/>
      <c r="BC68" s="67"/>
      <c r="BD68" s="112"/>
      <c r="BE68" s="113"/>
      <c r="BF68" s="44"/>
    </row>
    <row r="69" spans="2:58" ht="15" customHeight="1">
      <c r="B69" s="110" t="str">
        <f>pedagoger!B61</f>
        <v>KRK</v>
      </c>
      <c r="C69" s="110" t="str">
        <f>pedagoger!C61</f>
        <v>MU</v>
      </c>
      <c r="D69" s="110">
        <f>pedagoger!F61</f>
        <v>1080</v>
      </c>
      <c r="E69" s="111">
        <f t="shared" si="0"/>
        <v>180</v>
      </c>
      <c r="F69" s="111">
        <f>pedagoger!K61</f>
        <v>0</v>
      </c>
      <c r="H69" s="112"/>
      <c r="I69" s="113"/>
      <c r="J69" s="41"/>
      <c r="K69" s="67"/>
      <c r="L69" s="112"/>
      <c r="M69" s="113"/>
      <c r="N69" s="41"/>
      <c r="O69" s="67"/>
      <c r="P69" s="112"/>
      <c r="Q69" s="113"/>
      <c r="R69" s="43"/>
      <c r="S69" s="67"/>
      <c r="T69" s="112"/>
      <c r="U69" s="113"/>
      <c r="V69" s="41"/>
      <c r="W69" s="67"/>
      <c r="X69" s="112"/>
      <c r="Y69" s="113"/>
      <c r="Z69" s="43"/>
      <c r="AA69" s="67"/>
      <c r="AB69" s="84"/>
      <c r="AC69" s="85"/>
      <c r="AD69" s="44"/>
      <c r="AE69" s="42"/>
      <c r="AF69" s="112"/>
      <c r="AG69" s="113"/>
      <c r="AH69" s="41"/>
      <c r="AI69" s="67"/>
      <c r="AJ69" s="112"/>
      <c r="AK69" s="113"/>
      <c r="AL69" s="44"/>
      <c r="AM69" s="67"/>
      <c r="AN69" s="112"/>
      <c r="AO69" s="113"/>
      <c r="AP69" s="44"/>
      <c r="AQ69" s="67"/>
      <c r="AR69" s="112" t="s">
        <v>112</v>
      </c>
      <c r="AS69" s="113"/>
      <c r="AT69" s="44">
        <f>45+135</f>
        <v>180</v>
      </c>
      <c r="AU69" s="67"/>
      <c r="AV69" s="112"/>
      <c r="AW69" s="113"/>
      <c r="AX69" s="44"/>
      <c r="AY69" s="67"/>
      <c r="AZ69" s="112"/>
      <c r="BA69" s="113"/>
      <c r="BB69" s="44"/>
      <c r="BC69" s="67"/>
      <c r="BD69" s="112"/>
      <c r="BE69" s="113"/>
      <c r="BF69" s="44"/>
    </row>
    <row r="70" spans="2:58" ht="15" customHeight="1">
      <c r="B70" s="110" t="str">
        <f>pedagoger!B62</f>
        <v>LOR</v>
      </c>
      <c r="C70" s="110" t="str">
        <f>pedagoger!C62</f>
        <v>MU</v>
      </c>
      <c r="D70" s="110">
        <f>pedagoger!F62</f>
        <v>1080</v>
      </c>
      <c r="E70" s="111">
        <f t="shared" si="0"/>
        <v>225</v>
      </c>
      <c r="F70" s="111">
        <f>pedagoger!K62</f>
        <v>0</v>
      </c>
      <c r="H70" s="112"/>
      <c r="I70" s="113"/>
      <c r="J70" s="41"/>
      <c r="K70" s="67"/>
      <c r="L70" s="112"/>
      <c r="M70" s="113"/>
      <c r="N70" s="41"/>
      <c r="O70" s="67"/>
      <c r="P70" s="112"/>
      <c r="Q70" s="113"/>
      <c r="R70" s="43"/>
      <c r="S70" s="67"/>
      <c r="T70" s="112"/>
      <c r="U70" s="113"/>
      <c r="V70" s="41"/>
      <c r="W70" s="67"/>
      <c r="X70" s="112"/>
      <c r="Y70" s="113"/>
      <c r="Z70" s="43"/>
      <c r="AA70" s="67"/>
      <c r="AB70" s="84"/>
      <c r="AC70" s="85"/>
      <c r="AD70" s="44"/>
      <c r="AE70" s="42"/>
      <c r="AF70" s="112"/>
      <c r="AG70" s="113"/>
      <c r="AH70" s="41"/>
      <c r="AI70" s="67"/>
      <c r="AJ70" s="112"/>
      <c r="AK70" s="113"/>
      <c r="AL70" s="44"/>
      <c r="AM70" s="67"/>
      <c r="AN70" s="112"/>
      <c r="AO70" s="113"/>
      <c r="AP70" s="44"/>
      <c r="AQ70" s="67"/>
      <c r="AR70" s="112" t="s">
        <v>113</v>
      </c>
      <c r="AS70" s="113"/>
      <c r="AT70" s="44">
        <f>90+135</f>
        <v>225</v>
      </c>
      <c r="AU70" s="67"/>
      <c r="AV70" s="112"/>
      <c r="AW70" s="113"/>
      <c r="AX70" s="44"/>
      <c r="AY70" s="67"/>
      <c r="AZ70" s="112"/>
      <c r="BA70" s="113"/>
      <c r="BB70" s="44"/>
      <c r="BC70" s="67"/>
      <c r="BD70" s="112"/>
      <c r="BE70" s="113"/>
      <c r="BF70" s="44"/>
    </row>
    <row r="71" spans="2:58" ht="15" customHeight="1">
      <c r="B71" s="110" t="str">
        <f>pedagoger!B63</f>
        <v>LSA</v>
      </c>
      <c r="C71" s="110" t="str">
        <f>pedagoger!C63</f>
        <v>MU</v>
      </c>
      <c r="D71" s="110">
        <f>pedagoger!F63</f>
        <v>324</v>
      </c>
      <c r="E71" s="111">
        <f t="shared" si="0"/>
        <v>270</v>
      </c>
      <c r="F71" s="111">
        <f>pedagoger!K63</f>
        <v>9</v>
      </c>
      <c r="H71" s="112"/>
      <c r="I71" s="113"/>
      <c r="J71" s="41"/>
      <c r="K71" s="67"/>
      <c r="L71" s="112"/>
      <c r="M71" s="113"/>
      <c r="N71" s="41"/>
      <c r="O71" s="67"/>
      <c r="P71" s="112"/>
      <c r="Q71" s="113"/>
      <c r="R71" s="43"/>
      <c r="S71" s="67"/>
      <c r="T71" s="112"/>
      <c r="U71" s="113"/>
      <c r="V71" s="41"/>
      <c r="W71" s="67"/>
      <c r="X71" s="112"/>
      <c r="Y71" s="113"/>
      <c r="Z71" s="43"/>
      <c r="AA71" s="67"/>
      <c r="AB71" s="84"/>
      <c r="AC71" s="85"/>
      <c r="AD71" s="44"/>
      <c r="AE71" s="42"/>
      <c r="AF71" s="112"/>
      <c r="AG71" s="113"/>
      <c r="AH71" s="41"/>
      <c r="AI71" s="67"/>
      <c r="AJ71" s="112"/>
      <c r="AK71" s="113"/>
      <c r="AL71" s="44"/>
      <c r="AM71" s="67"/>
      <c r="AN71" s="112"/>
      <c r="AO71" s="113"/>
      <c r="AP71" s="44"/>
      <c r="AQ71" s="67"/>
      <c r="AR71" s="112" t="s">
        <v>58</v>
      </c>
      <c r="AS71" s="113"/>
      <c r="AT71" s="44">
        <v>270</v>
      </c>
      <c r="AU71" s="67"/>
      <c r="AV71" s="112"/>
      <c r="AW71" s="113"/>
      <c r="AX71" s="44"/>
      <c r="AY71" s="67"/>
      <c r="AZ71" s="112"/>
      <c r="BA71" s="113"/>
      <c r="BB71" s="44"/>
      <c r="BC71" s="67"/>
      <c r="BD71" s="112"/>
      <c r="BE71" s="113"/>
      <c r="BF71" s="44"/>
    </row>
    <row r="72" spans="2:58" ht="15" customHeight="1">
      <c r="B72" s="110" t="str">
        <f>pedagoger!B64</f>
        <v>MPE</v>
      </c>
      <c r="C72" s="110" t="str">
        <f>pedagoger!C64</f>
        <v>SL</v>
      </c>
      <c r="D72" s="110">
        <f>pedagoger!F64</f>
        <v>1080</v>
      </c>
      <c r="E72" s="111">
        <f t="shared" si="0"/>
        <v>400</v>
      </c>
      <c r="F72" s="111">
        <f>pedagoger!K64</f>
        <v>0</v>
      </c>
      <c r="H72" s="112"/>
      <c r="I72" s="113"/>
      <c r="J72" s="41"/>
      <c r="K72" s="67"/>
      <c r="L72" s="112"/>
      <c r="M72" s="113"/>
      <c r="N72" s="41"/>
      <c r="O72" s="67"/>
      <c r="P72" s="112"/>
      <c r="Q72" s="113"/>
      <c r="R72" s="43"/>
      <c r="S72" s="67"/>
      <c r="T72" s="112"/>
      <c r="U72" s="113"/>
      <c r="V72" s="41"/>
      <c r="W72" s="67"/>
      <c r="X72" s="112"/>
      <c r="Y72" s="113"/>
      <c r="Z72" s="43"/>
      <c r="AA72" s="67"/>
      <c r="AB72" s="84"/>
      <c r="AC72" s="85"/>
      <c r="AD72" s="44"/>
      <c r="AE72" s="42"/>
      <c r="AF72" s="112"/>
      <c r="AG72" s="113"/>
      <c r="AH72" s="41"/>
      <c r="AI72" s="67"/>
      <c r="AJ72" s="112"/>
      <c r="AK72" s="113"/>
      <c r="AL72" s="44"/>
      <c r="AM72" s="67"/>
      <c r="AN72" s="112"/>
      <c r="AO72" s="113"/>
      <c r="AP72" s="44"/>
      <c r="AQ72" s="67"/>
      <c r="AR72" s="112"/>
      <c r="AS72" s="113"/>
      <c r="AT72" s="44"/>
      <c r="AU72" s="67"/>
      <c r="AV72" s="112" t="s">
        <v>145</v>
      </c>
      <c r="AW72" s="113"/>
      <c r="AX72" s="44">
        <v>400</v>
      </c>
      <c r="AY72" s="67"/>
      <c r="AZ72" s="112"/>
      <c r="BA72" s="113"/>
      <c r="BB72" s="44"/>
      <c r="BC72" s="67"/>
      <c r="BD72" s="112"/>
      <c r="BE72" s="113"/>
      <c r="BF72" s="44"/>
    </row>
    <row r="73" spans="2:58" ht="15" customHeight="1">
      <c r="B73" s="110" t="str">
        <f>pedagoger!B65</f>
        <v>MTA</v>
      </c>
      <c r="C73" s="110" t="str">
        <f>pedagoger!C65</f>
        <v>SL</v>
      </c>
      <c r="D73" s="110">
        <f>pedagoger!F65</f>
        <v>1080</v>
      </c>
      <c r="E73" s="111">
        <f t="shared" si="0"/>
        <v>320</v>
      </c>
      <c r="F73" s="111">
        <f>pedagoger!K65</f>
        <v>0</v>
      </c>
      <c r="H73" s="112"/>
      <c r="I73" s="113"/>
      <c r="J73" s="41"/>
      <c r="K73" s="67"/>
      <c r="L73" s="112"/>
      <c r="M73" s="113"/>
      <c r="N73" s="41"/>
      <c r="O73" s="67"/>
      <c r="P73" s="112"/>
      <c r="Q73" s="113"/>
      <c r="R73" s="43"/>
      <c r="S73" s="67"/>
      <c r="T73" s="112"/>
      <c r="U73" s="113"/>
      <c r="V73" s="41"/>
      <c r="W73" s="67"/>
      <c r="X73" s="112"/>
      <c r="Y73" s="113"/>
      <c r="Z73" s="43"/>
      <c r="AA73" s="67"/>
      <c r="AB73" s="84"/>
      <c r="AC73" s="85"/>
      <c r="AD73" s="44"/>
      <c r="AE73" s="42"/>
      <c r="AF73" s="112"/>
      <c r="AG73" s="113"/>
      <c r="AH73" s="41"/>
      <c r="AI73" s="67"/>
      <c r="AJ73" s="112"/>
      <c r="AK73" s="113"/>
      <c r="AL73" s="44"/>
      <c r="AM73" s="67"/>
      <c r="AN73" s="112"/>
      <c r="AO73" s="113"/>
      <c r="AP73" s="44"/>
      <c r="AQ73" s="67"/>
      <c r="AR73" s="112"/>
      <c r="AS73" s="113"/>
      <c r="AT73" s="44"/>
      <c r="AU73" s="67"/>
      <c r="AV73" s="112" t="s">
        <v>144</v>
      </c>
      <c r="AW73" s="113"/>
      <c r="AX73" s="44">
        <v>320</v>
      </c>
      <c r="AY73" s="67"/>
      <c r="AZ73" s="112"/>
      <c r="BA73" s="113"/>
      <c r="BB73" s="44"/>
      <c r="BC73" s="67"/>
      <c r="BD73" s="112"/>
      <c r="BE73" s="113"/>
      <c r="BF73" s="44"/>
    </row>
    <row r="74" spans="2:58" ht="15" customHeight="1">
      <c r="B74" s="110" t="str">
        <f>pedagoger!B66</f>
        <v>NBA</v>
      </c>
      <c r="C74" s="110" t="str">
        <f>pedagoger!C66</f>
        <v>SL</v>
      </c>
      <c r="D74" s="110">
        <f>pedagoger!F66</f>
        <v>648</v>
      </c>
      <c r="E74" s="111">
        <f t="shared" si="0"/>
        <v>0</v>
      </c>
      <c r="F74" s="111">
        <f>pedagoger!K66</f>
        <v>8</v>
      </c>
      <c r="H74" s="112"/>
      <c r="I74" s="113"/>
      <c r="J74" s="41"/>
      <c r="K74" s="67"/>
      <c r="L74" s="112"/>
      <c r="M74" s="113"/>
      <c r="N74" s="41"/>
      <c r="O74" s="67"/>
      <c r="P74" s="112"/>
      <c r="Q74" s="113"/>
      <c r="R74" s="43"/>
      <c r="S74" s="67"/>
      <c r="T74" s="112"/>
      <c r="U74" s="113"/>
      <c r="V74" s="41"/>
      <c r="W74" s="67"/>
      <c r="X74" s="112"/>
      <c r="Y74" s="113"/>
      <c r="Z74" s="43"/>
      <c r="AA74" s="67"/>
      <c r="AB74" s="84"/>
      <c r="AC74" s="85"/>
      <c r="AD74" s="44"/>
      <c r="AE74" s="42"/>
      <c r="AF74" s="112"/>
      <c r="AG74" s="113"/>
      <c r="AH74" s="41"/>
      <c r="AI74" s="67"/>
      <c r="AJ74" s="112"/>
      <c r="AK74" s="113"/>
      <c r="AL74" s="44"/>
      <c r="AM74" s="67"/>
      <c r="AN74" s="112"/>
      <c r="AO74" s="113"/>
      <c r="AP74" s="44"/>
      <c r="AQ74" s="67"/>
      <c r="AR74" s="112"/>
      <c r="AS74" s="113"/>
      <c r="AT74" s="44"/>
      <c r="AU74" s="67"/>
      <c r="AV74" s="112"/>
      <c r="AW74" s="113"/>
      <c r="AX74" s="44"/>
      <c r="AY74" s="67"/>
      <c r="AZ74" s="112"/>
      <c r="BA74" s="113"/>
      <c r="BB74" s="44"/>
      <c r="BC74" s="67"/>
      <c r="BD74" s="112"/>
      <c r="BE74" s="113"/>
      <c r="BF74" s="44"/>
    </row>
    <row r="75" spans="2:58" ht="15" customHeight="1">
      <c r="B75" s="110" t="str">
        <f>pedagoger!B67</f>
        <v>OKU</v>
      </c>
      <c r="C75" s="110" t="str">
        <f>pedagoger!C67</f>
        <v>SL</v>
      </c>
      <c r="D75" s="110">
        <f>pedagoger!F67</f>
        <v>864</v>
      </c>
      <c r="E75" s="111">
        <f t="shared" si="0"/>
        <v>480</v>
      </c>
      <c r="F75" s="111">
        <f>pedagoger!K67</f>
        <v>64</v>
      </c>
      <c r="H75" s="112"/>
      <c r="I75" s="113"/>
      <c r="J75" s="41"/>
      <c r="K75" s="67"/>
      <c r="L75" s="112"/>
      <c r="M75" s="113"/>
      <c r="N75" s="41"/>
      <c r="O75" s="67"/>
      <c r="P75" s="112"/>
      <c r="Q75" s="113"/>
      <c r="R75" s="43"/>
      <c r="S75" s="67"/>
      <c r="T75" s="112"/>
      <c r="U75" s="113"/>
      <c r="V75" s="41"/>
      <c r="W75" s="67"/>
      <c r="X75" s="112"/>
      <c r="Y75" s="113"/>
      <c r="Z75" s="43"/>
      <c r="AA75" s="67"/>
      <c r="AB75" s="84"/>
      <c r="AC75" s="85"/>
      <c r="AD75" s="44"/>
      <c r="AE75" s="42"/>
      <c r="AF75" s="112"/>
      <c r="AG75" s="113"/>
      <c r="AH75" s="41"/>
      <c r="AI75" s="67"/>
      <c r="AJ75" s="112"/>
      <c r="AK75" s="113"/>
      <c r="AL75" s="44"/>
      <c r="AM75" s="67"/>
      <c r="AN75" s="112"/>
      <c r="AO75" s="113"/>
      <c r="AP75" s="44"/>
      <c r="AQ75" s="67"/>
      <c r="AR75" s="112"/>
      <c r="AS75" s="113"/>
      <c r="AT75" s="44"/>
      <c r="AU75" s="67"/>
      <c r="AV75" s="112" t="s">
        <v>147</v>
      </c>
      <c r="AW75" s="113"/>
      <c r="AX75" s="44">
        <v>480</v>
      </c>
      <c r="AY75" s="67"/>
      <c r="AZ75" s="112"/>
      <c r="BA75" s="113"/>
      <c r="BB75" s="44"/>
      <c r="BC75" s="67"/>
      <c r="BD75" s="112"/>
      <c r="BE75" s="113"/>
      <c r="BF75" s="44"/>
    </row>
    <row r="76" spans="2:58" ht="15" customHeight="1">
      <c r="B76" s="110" t="str">
        <f>pedagoger!B68</f>
        <v>RKO</v>
      </c>
      <c r="C76" s="110" t="str">
        <f>pedagoger!C68</f>
        <v>SL</v>
      </c>
      <c r="D76" s="110">
        <f>pedagoger!F68</f>
        <v>1080</v>
      </c>
      <c r="E76" s="111">
        <f t="shared" ref="E76:E80" si="1">SUM(J76,N76,R76,V76,Z76,AD76,AH76,AL76,AP76,AT76,AX76,BB76,BF76)</f>
        <v>660</v>
      </c>
      <c r="F76" s="111">
        <f>pedagoger!K68</f>
        <v>85</v>
      </c>
      <c r="H76" s="112"/>
      <c r="I76" s="113"/>
      <c r="J76" s="41"/>
      <c r="K76" s="67"/>
      <c r="L76" s="112"/>
      <c r="M76" s="113"/>
      <c r="N76" s="41"/>
      <c r="O76" s="67"/>
      <c r="P76" s="112"/>
      <c r="Q76" s="113"/>
      <c r="R76" s="43"/>
      <c r="S76" s="67"/>
      <c r="T76" s="112"/>
      <c r="U76" s="113"/>
      <c r="V76" s="41"/>
      <c r="W76" s="67"/>
      <c r="X76" s="112"/>
      <c r="Y76" s="113"/>
      <c r="Z76" s="43"/>
      <c r="AA76" s="67"/>
      <c r="AB76" s="84"/>
      <c r="AC76" s="85"/>
      <c r="AD76" s="44"/>
      <c r="AE76" s="42"/>
      <c r="AF76" s="112"/>
      <c r="AG76" s="113"/>
      <c r="AH76" s="41"/>
      <c r="AI76" s="67"/>
      <c r="AJ76" s="112"/>
      <c r="AK76" s="113"/>
      <c r="AL76" s="44"/>
      <c r="AM76" s="67"/>
      <c r="AN76" s="112"/>
      <c r="AO76" s="113"/>
      <c r="AP76" s="44"/>
      <c r="AQ76" s="67"/>
      <c r="AR76" s="112"/>
      <c r="AS76" s="113"/>
      <c r="AT76" s="44"/>
      <c r="AU76" s="67"/>
      <c r="AV76" s="112" t="s">
        <v>58</v>
      </c>
      <c r="AW76" s="113"/>
      <c r="AX76" s="44">
        <v>240</v>
      </c>
      <c r="AY76" s="67"/>
      <c r="AZ76" s="112" t="s">
        <v>58</v>
      </c>
      <c r="BA76" s="113"/>
      <c r="BB76" s="44">
        <v>420</v>
      </c>
      <c r="BC76" s="67"/>
      <c r="BD76" s="112"/>
      <c r="BE76" s="113"/>
      <c r="BF76" s="44"/>
    </row>
    <row r="77" spans="2:58" ht="15" hidden="1" customHeight="1">
      <c r="B77" s="110" t="str">
        <f>pedagoger!B69</f>
        <v>RDI</v>
      </c>
      <c r="C77" s="110" t="str">
        <f>pedagoger!C69</f>
        <v>BD</v>
      </c>
      <c r="D77" s="110">
        <f>pedagoger!F69</f>
        <v>1080</v>
      </c>
      <c r="E77" s="111">
        <f t="shared" si="1"/>
        <v>600</v>
      </c>
      <c r="F77" s="111">
        <f>pedagoger!K69</f>
        <v>0</v>
      </c>
      <c r="H77" s="112"/>
      <c r="I77" s="113"/>
      <c r="J77" s="41"/>
      <c r="K77" s="67"/>
      <c r="L77" s="112"/>
      <c r="M77" s="113"/>
      <c r="N77" s="41"/>
      <c r="O77" s="67"/>
      <c r="P77" s="112"/>
      <c r="Q77" s="113"/>
      <c r="R77" s="43"/>
      <c r="S77" s="67"/>
      <c r="T77" s="112"/>
      <c r="U77" s="113"/>
      <c r="V77" s="41"/>
      <c r="W77" s="67"/>
      <c r="X77" s="112"/>
      <c r="Y77" s="113"/>
      <c r="Z77" s="43"/>
      <c r="AA77" s="67"/>
      <c r="AB77" s="84"/>
      <c r="AC77" s="85"/>
      <c r="AD77" s="44"/>
      <c r="AE77" s="42"/>
      <c r="AF77" s="112"/>
      <c r="AG77" s="113"/>
      <c r="AH77" s="41"/>
      <c r="AI77" s="67"/>
      <c r="AJ77" s="112"/>
      <c r="AK77" s="113"/>
      <c r="AL77" s="44"/>
      <c r="AM77" s="67"/>
      <c r="AN77" s="112" t="s">
        <v>118</v>
      </c>
      <c r="AO77" s="113"/>
      <c r="AP77" s="44">
        <f>135+135+270</f>
        <v>540</v>
      </c>
      <c r="AQ77" s="67"/>
      <c r="AR77" s="112"/>
      <c r="AS77" s="113"/>
      <c r="AT77" s="44"/>
      <c r="AU77" s="67"/>
      <c r="AV77" s="112"/>
      <c r="AW77" s="113"/>
      <c r="AX77" s="44"/>
      <c r="AY77" s="67"/>
      <c r="AZ77" s="112"/>
      <c r="BA77" s="113"/>
      <c r="BB77" s="44"/>
      <c r="BC77" s="67"/>
      <c r="BD77" s="112"/>
      <c r="BE77" s="113"/>
      <c r="BF77" s="44">
        <v>60</v>
      </c>
    </row>
    <row r="78" spans="2:58" ht="15" hidden="1" customHeight="1">
      <c r="B78" s="110" t="str">
        <f>pedagoger!B70</f>
        <v>SVS</v>
      </c>
      <c r="C78" s="110" t="str">
        <f>pedagoger!C70</f>
        <v>BD</v>
      </c>
      <c r="D78" s="110">
        <f>pedagoger!F70</f>
        <v>1080</v>
      </c>
      <c r="E78" s="111">
        <f t="shared" si="1"/>
        <v>0</v>
      </c>
      <c r="F78" s="111">
        <f>pedagoger!K70</f>
        <v>0</v>
      </c>
      <c r="H78" s="112"/>
      <c r="I78" s="113"/>
      <c r="J78" s="41"/>
      <c r="K78" s="67"/>
      <c r="L78" s="112"/>
      <c r="M78" s="113"/>
      <c r="N78" s="41"/>
      <c r="O78" s="67"/>
      <c r="P78" s="112"/>
      <c r="Q78" s="113"/>
      <c r="R78" s="43"/>
      <c r="S78" s="67"/>
      <c r="T78" s="112"/>
      <c r="U78" s="113"/>
      <c r="V78" s="41"/>
      <c r="W78" s="67"/>
      <c r="X78" s="112"/>
      <c r="Y78" s="113"/>
      <c r="Z78" s="43"/>
      <c r="AA78" s="67"/>
      <c r="AB78" s="84"/>
      <c r="AC78" s="85"/>
      <c r="AD78" s="44"/>
      <c r="AE78" s="42"/>
      <c r="AF78" s="112"/>
      <c r="AG78" s="113"/>
      <c r="AH78" s="41"/>
      <c r="AI78" s="67"/>
      <c r="AJ78" s="112"/>
      <c r="AK78" s="113"/>
      <c r="AL78" s="44"/>
      <c r="AM78" s="67"/>
      <c r="AN78" s="112"/>
      <c r="AO78" s="113"/>
      <c r="AP78" s="44"/>
      <c r="AQ78" s="67"/>
      <c r="AR78" s="112"/>
      <c r="AS78" s="113"/>
      <c r="AT78" s="44"/>
      <c r="AU78" s="67"/>
      <c r="AV78" s="112"/>
      <c r="AW78" s="113"/>
      <c r="AX78" s="44"/>
      <c r="AY78" s="67"/>
      <c r="AZ78" s="112"/>
      <c r="BA78" s="113"/>
      <c r="BB78" s="44"/>
      <c r="BC78" s="67"/>
      <c r="BD78" s="112"/>
      <c r="BE78" s="113"/>
      <c r="BF78" s="44"/>
    </row>
    <row r="79" spans="2:58" ht="15" customHeight="1">
      <c r="B79" s="110" t="str">
        <f>pedagoger!B71</f>
        <v>VTI</v>
      </c>
      <c r="C79" s="110" t="str">
        <f>pedagoger!C71</f>
        <v>HKK</v>
      </c>
      <c r="D79" s="110">
        <f>pedagoger!F71</f>
        <v>1080</v>
      </c>
      <c r="E79" s="111">
        <f t="shared" si="1"/>
        <v>0</v>
      </c>
      <c r="F79" s="111">
        <f>pedagoger!K71</f>
        <v>0</v>
      </c>
      <c r="H79" s="112"/>
      <c r="I79" s="113"/>
      <c r="J79" s="41"/>
      <c r="K79" s="67"/>
      <c r="L79" s="112"/>
      <c r="M79" s="113"/>
      <c r="N79" s="41"/>
      <c r="O79" s="67"/>
      <c r="P79" s="112"/>
      <c r="Q79" s="113"/>
      <c r="R79" s="43"/>
      <c r="S79" s="67"/>
      <c r="T79" s="112"/>
      <c r="U79" s="113"/>
      <c r="V79" s="41"/>
      <c r="W79" s="67"/>
      <c r="X79" s="112"/>
      <c r="Y79" s="113"/>
      <c r="Z79" s="43"/>
      <c r="AA79" s="67"/>
      <c r="AB79" s="84"/>
      <c r="AC79" s="85"/>
      <c r="AD79" s="44"/>
      <c r="AE79" s="42"/>
      <c r="AF79" s="112"/>
      <c r="AG79" s="113"/>
      <c r="AH79" s="41"/>
      <c r="AI79" s="67"/>
      <c r="AJ79" s="112"/>
      <c r="AK79" s="113"/>
      <c r="AL79" s="44"/>
      <c r="AM79" s="67"/>
      <c r="AN79" s="112"/>
      <c r="AO79" s="113"/>
      <c r="AP79" s="44"/>
      <c r="AQ79" s="67"/>
      <c r="AR79" s="112"/>
      <c r="AS79" s="113"/>
      <c r="AT79" s="44"/>
      <c r="AU79" s="67"/>
      <c r="AV79" s="112"/>
      <c r="AW79" s="113"/>
      <c r="AX79" s="44"/>
      <c r="AY79" s="67"/>
      <c r="AZ79" s="112"/>
      <c r="BA79" s="113"/>
      <c r="BB79" s="44"/>
      <c r="BC79" s="67"/>
      <c r="BD79" s="112"/>
      <c r="BE79" s="113"/>
      <c r="BF79" s="44"/>
    </row>
    <row r="80" spans="2:58" ht="15" hidden="1" customHeight="1">
      <c r="B80" s="110" t="str">
        <f>pedagoger!B72</f>
        <v>YSA</v>
      </c>
      <c r="C80" s="110" t="str">
        <f>pedagoger!C72</f>
        <v xml:space="preserve">SP </v>
      </c>
      <c r="D80" s="110">
        <f>pedagoger!F72</f>
        <v>237.6</v>
      </c>
      <c r="E80" s="111">
        <f t="shared" si="1"/>
        <v>85</v>
      </c>
      <c r="F80" s="111">
        <f>pedagoger!K72</f>
        <v>2.5999999999999943</v>
      </c>
      <c r="H80" s="112"/>
      <c r="I80" s="113"/>
      <c r="J80" s="41"/>
      <c r="K80" s="67"/>
      <c r="L80" s="112"/>
      <c r="M80" s="113"/>
      <c r="N80" s="41"/>
      <c r="O80" s="67"/>
      <c r="P80" s="112"/>
      <c r="Q80" s="113"/>
      <c r="R80" s="43"/>
      <c r="S80" s="67"/>
      <c r="T80" s="112"/>
      <c r="U80" s="113"/>
      <c r="V80" s="41"/>
      <c r="W80" s="67"/>
      <c r="X80" s="112"/>
      <c r="Y80" s="113"/>
      <c r="Z80" s="43"/>
      <c r="AA80" s="67"/>
      <c r="AB80" s="84"/>
      <c r="AC80" s="85"/>
      <c r="AD80" s="44"/>
      <c r="AE80" s="42"/>
      <c r="AF80" s="112" t="s">
        <v>151</v>
      </c>
      <c r="AG80" s="113"/>
      <c r="AH80" s="41">
        <v>85</v>
      </c>
      <c r="AI80" s="67"/>
      <c r="AJ80" s="112"/>
      <c r="AK80" s="113"/>
      <c r="AL80" s="44"/>
      <c r="AM80" s="67"/>
      <c r="AN80" s="112"/>
      <c r="AO80" s="113"/>
      <c r="AP80" s="44"/>
      <c r="AQ80" s="67"/>
      <c r="AR80" s="112"/>
      <c r="AS80" s="113"/>
      <c r="AT80" s="44"/>
      <c r="AU80" s="67"/>
      <c r="AV80" s="112"/>
      <c r="AW80" s="113"/>
      <c r="AX80" s="44"/>
      <c r="AY80" s="67"/>
      <c r="AZ80" s="112"/>
      <c r="BA80" s="113"/>
      <c r="BB80" s="44"/>
      <c r="BC80" s="67"/>
      <c r="BD80" s="112"/>
      <c r="BE80" s="113"/>
      <c r="BF80" s="44"/>
    </row>
  </sheetData>
  <sheetProtection selectLockedCells="1" autoFilter="0"/>
  <autoFilter ref="B10:C80" xr:uid="{00000000-0009-0000-0000-000002000000}">
    <filterColumn colId="1">
      <filters>
        <filter val="HKK"/>
        <filter val="IDH"/>
        <filter val="M4"/>
        <filter val="M5"/>
        <filter val="M6"/>
        <filter val="MU"/>
        <filter val="SL"/>
      </filters>
    </filterColumn>
  </autoFilter>
  <mergeCells count="936">
    <mergeCell ref="AV79:AW79"/>
    <mergeCell ref="AZ79:BA79"/>
    <mergeCell ref="BD79:BE79"/>
    <mergeCell ref="H80:I80"/>
    <mergeCell ref="L80:M80"/>
    <mergeCell ref="P80:Q80"/>
    <mergeCell ref="T80:U80"/>
    <mergeCell ref="X80:Y80"/>
    <mergeCell ref="AB80:AC80"/>
    <mergeCell ref="AJ80:AK80"/>
    <mergeCell ref="AN80:AO80"/>
    <mergeCell ref="AR80:AS80"/>
    <mergeCell ref="AV80:AW80"/>
    <mergeCell ref="AZ80:BA80"/>
    <mergeCell ref="BD80:BE80"/>
    <mergeCell ref="H79:I79"/>
    <mergeCell ref="L79:M79"/>
    <mergeCell ref="P79:Q79"/>
    <mergeCell ref="T79:U79"/>
    <mergeCell ref="X79:Y79"/>
    <mergeCell ref="AB79:AC79"/>
    <mergeCell ref="AJ79:AK79"/>
    <mergeCell ref="AN79:AO79"/>
    <mergeCell ref="AR79:AS79"/>
    <mergeCell ref="AF79:AG79"/>
    <mergeCell ref="AF80:AG80"/>
    <mergeCell ref="AV77:AW77"/>
    <mergeCell ref="AZ77:BA77"/>
    <mergeCell ref="BD77:BE77"/>
    <mergeCell ref="H78:I78"/>
    <mergeCell ref="L78:M78"/>
    <mergeCell ref="P78:Q78"/>
    <mergeCell ref="T78:U78"/>
    <mergeCell ref="X78:Y78"/>
    <mergeCell ref="AB78:AC78"/>
    <mergeCell ref="AJ78:AK78"/>
    <mergeCell ref="AN78:AO78"/>
    <mergeCell ref="AR78:AS78"/>
    <mergeCell ref="AV78:AW78"/>
    <mergeCell ref="AZ78:BA78"/>
    <mergeCell ref="BD78:BE78"/>
    <mergeCell ref="H77:I77"/>
    <mergeCell ref="L77:M77"/>
    <mergeCell ref="P77:Q77"/>
    <mergeCell ref="T77:U77"/>
    <mergeCell ref="X77:Y77"/>
    <mergeCell ref="AB77:AC77"/>
    <mergeCell ref="AJ77:AK77"/>
    <mergeCell ref="AN77:AO77"/>
    <mergeCell ref="AR77:AS77"/>
    <mergeCell ref="AF77:AG77"/>
    <mergeCell ref="AF78:AG78"/>
    <mergeCell ref="AV75:AW75"/>
    <mergeCell ref="AZ75:BA75"/>
    <mergeCell ref="BD75:BE75"/>
    <mergeCell ref="H76:I76"/>
    <mergeCell ref="L76:M76"/>
    <mergeCell ref="P76:Q76"/>
    <mergeCell ref="T76:U76"/>
    <mergeCell ref="X76:Y76"/>
    <mergeCell ref="AB76:AC76"/>
    <mergeCell ref="AJ76:AK76"/>
    <mergeCell ref="AN76:AO76"/>
    <mergeCell ref="AR76:AS76"/>
    <mergeCell ref="AV76:AW76"/>
    <mergeCell ref="AZ76:BA76"/>
    <mergeCell ref="BD76:BE76"/>
    <mergeCell ref="H75:I75"/>
    <mergeCell ref="L75:M75"/>
    <mergeCell ref="P75:Q75"/>
    <mergeCell ref="T75:U75"/>
    <mergeCell ref="X75:Y75"/>
    <mergeCell ref="AB75:AC75"/>
    <mergeCell ref="AJ75:AK75"/>
    <mergeCell ref="AN75:AO75"/>
    <mergeCell ref="AR75:AS75"/>
    <mergeCell ref="AF75:AG75"/>
    <mergeCell ref="AF76:AG76"/>
    <mergeCell ref="AV73:AW73"/>
    <mergeCell ref="AZ73:BA73"/>
    <mergeCell ref="BD73:BE73"/>
    <mergeCell ref="H74:I74"/>
    <mergeCell ref="L74:M74"/>
    <mergeCell ref="P74:Q74"/>
    <mergeCell ref="T74:U74"/>
    <mergeCell ref="X74:Y74"/>
    <mergeCell ref="AB74:AC74"/>
    <mergeCell ref="AJ74:AK74"/>
    <mergeCell ref="AN74:AO74"/>
    <mergeCell ref="AR74:AS74"/>
    <mergeCell ref="AV74:AW74"/>
    <mergeCell ref="AZ74:BA74"/>
    <mergeCell ref="BD74:BE74"/>
    <mergeCell ref="H73:I73"/>
    <mergeCell ref="L73:M73"/>
    <mergeCell ref="P73:Q73"/>
    <mergeCell ref="T73:U73"/>
    <mergeCell ref="X73:Y73"/>
    <mergeCell ref="AB73:AC73"/>
    <mergeCell ref="AJ73:AK73"/>
    <mergeCell ref="AN73:AO73"/>
    <mergeCell ref="AR73:AS73"/>
    <mergeCell ref="AF73:AG73"/>
    <mergeCell ref="AF74:AG74"/>
    <mergeCell ref="AV71:AW71"/>
    <mergeCell ref="AZ71:BA71"/>
    <mergeCell ref="BD71:BE71"/>
    <mergeCell ref="H72:I72"/>
    <mergeCell ref="L72:M72"/>
    <mergeCell ref="P72:Q72"/>
    <mergeCell ref="T72:U72"/>
    <mergeCell ref="X72:Y72"/>
    <mergeCell ref="AB72:AC72"/>
    <mergeCell ref="AJ72:AK72"/>
    <mergeCell ref="AN72:AO72"/>
    <mergeCell ref="AR72:AS72"/>
    <mergeCell ref="AV72:AW72"/>
    <mergeCell ref="AZ72:BA72"/>
    <mergeCell ref="BD72:BE72"/>
    <mergeCell ref="H71:I71"/>
    <mergeCell ref="L71:M71"/>
    <mergeCell ref="P71:Q71"/>
    <mergeCell ref="T71:U71"/>
    <mergeCell ref="X71:Y71"/>
    <mergeCell ref="AB71:AC71"/>
    <mergeCell ref="AJ71:AK71"/>
    <mergeCell ref="AN71:AO71"/>
    <mergeCell ref="AR71:AS71"/>
    <mergeCell ref="AF71:AG71"/>
    <mergeCell ref="AF72:AG72"/>
    <mergeCell ref="AV69:AW69"/>
    <mergeCell ref="AZ69:BA69"/>
    <mergeCell ref="BD69:BE69"/>
    <mergeCell ref="H70:I70"/>
    <mergeCell ref="L70:M70"/>
    <mergeCell ref="P70:Q70"/>
    <mergeCell ref="T70:U70"/>
    <mergeCell ref="X70:Y70"/>
    <mergeCell ref="AB70:AC70"/>
    <mergeCell ref="AJ70:AK70"/>
    <mergeCell ref="AN70:AO70"/>
    <mergeCell ref="AR70:AS70"/>
    <mergeCell ref="AV70:AW70"/>
    <mergeCell ref="AZ70:BA70"/>
    <mergeCell ref="BD70:BE70"/>
    <mergeCell ref="H69:I69"/>
    <mergeCell ref="L69:M69"/>
    <mergeCell ref="P69:Q69"/>
    <mergeCell ref="T69:U69"/>
    <mergeCell ref="X69:Y69"/>
    <mergeCell ref="AB69:AC69"/>
    <mergeCell ref="AJ69:AK69"/>
    <mergeCell ref="AN69:AO69"/>
    <mergeCell ref="AR69:AS69"/>
    <mergeCell ref="AF69:AG69"/>
    <mergeCell ref="AF70:AG70"/>
    <mergeCell ref="AV67:AW67"/>
    <mergeCell ref="AZ67:BA67"/>
    <mergeCell ref="BD67:BE67"/>
    <mergeCell ref="H68:I68"/>
    <mergeCell ref="L68:M68"/>
    <mergeCell ref="P68:Q68"/>
    <mergeCell ref="T68:U68"/>
    <mergeCell ref="X68:Y68"/>
    <mergeCell ref="AB68:AC68"/>
    <mergeCell ref="AJ68:AK68"/>
    <mergeCell ref="AN68:AO68"/>
    <mergeCell ref="AR68:AS68"/>
    <mergeCell ref="AV68:AW68"/>
    <mergeCell ref="AZ68:BA68"/>
    <mergeCell ref="BD68:BE68"/>
    <mergeCell ref="H67:I67"/>
    <mergeCell ref="L67:M67"/>
    <mergeCell ref="P67:Q67"/>
    <mergeCell ref="T67:U67"/>
    <mergeCell ref="X67:Y67"/>
    <mergeCell ref="AB67:AC67"/>
    <mergeCell ref="AJ67:AK67"/>
    <mergeCell ref="AN67:AO67"/>
    <mergeCell ref="AR67:AS67"/>
    <mergeCell ref="AF67:AG67"/>
    <mergeCell ref="AF68:AG68"/>
    <mergeCell ref="AV65:AW65"/>
    <mergeCell ref="AZ65:BA65"/>
    <mergeCell ref="BD65:BE65"/>
    <mergeCell ref="H66:I66"/>
    <mergeCell ref="L66:M66"/>
    <mergeCell ref="P66:Q66"/>
    <mergeCell ref="T66:U66"/>
    <mergeCell ref="X66:Y66"/>
    <mergeCell ref="AB66:AC66"/>
    <mergeCell ref="AJ66:AK66"/>
    <mergeCell ref="AN66:AO66"/>
    <mergeCell ref="AR66:AS66"/>
    <mergeCell ref="AV66:AW66"/>
    <mergeCell ref="AZ66:BA66"/>
    <mergeCell ref="BD66:BE66"/>
    <mergeCell ref="H65:I65"/>
    <mergeCell ref="L65:M65"/>
    <mergeCell ref="P65:Q65"/>
    <mergeCell ref="T65:U65"/>
    <mergeCell ref="X65:Y65"/>
    <mergeCell ref="AB65:AC65"/>
    <mergeCell ref="AJ65:AK65"/>
    <mergeCell ref="AN65:AO65"/>
    <mergeCell ref="AR65:AS65"/>
    <mergeCell ref="AF65:AG65"/>
    <mergeCell ref="AF66:AG66"/>
    <mergeCell ref="AV63:AW63"/>
    <mergeCell ref="AZ63:BA63"/>
    <mergeCell ref="BD63:BE63"/>
    <mergeCell ref="H64:I64"/>
    <mergeCell ref="L64:M64"/>
    <mergeCell ref="P64:Q64"/>
    <mergeCell ref="T64:U64"/>
    <mergeCell ref="X64:Y64"/>
    <mergeCell ref="AB64:AC64"/>
    <mergeCell ref="AJ64:AK64"/>
    <mergeCell ref="AN64:AO64"/>
    <mergeCell ref="AR64:AS64"/>
    <mergeCell ref="AV64:AW64"/>
    <mergeCell ref="AZ64:BA64"/>
    <mergeCell ref="BD64:BE64"/>
    <mergeCell ref="H63:I63"/>
    <mergeCell ref="L63:M63"/>
    <mergeCell ref="P63:Q63"/>
    <mergeCell ref="T63:U63"/>
    <mergeCell ref="X63:Y63"/>
    <mergeCell ref="AB63:AC63"/>
    <mergeCell ref="AJ63:AK63"/>
    <mergeCell ref="AN63:AO63"/>
    <mergeCell ref="AR63:AS63"/>
    <mergeCell ref="AF63:AG63"/>
    <mergeCell ref="AF64:AG64"/>
    <mergeCell ref="AV61:AW61"/>
    <mergeCell ref="AZ61:BA61"/>
    <mergeCell ref="BD61:BE61"/>
    <mergeCell ref="H62:I62"/>
    <mergeCell ref="L62:M62"/>
    <mergeCell ref="P62:Q62"/>
    <mergeCell ref="T62:U62"/>
    <mergeCell ref="X62:Y62"/>
    <mergeCell ref="AB62:AC62"/>
    <mergeCell ref="AJ62:AK62"/>
    <mergeCell ref="AN62:AO62"/>
    <mergeCell ref="AR62:AS62"/>
    <mergeCell ref="AV62:AW62"/>
    <mergeCell ref="AZ62:BA62"/>
    <mergeCell ref="BD62:BE62"/>
    <mergeCell ref="H61:I61"/>
    <mergeCell ref="L61:M61"/>
    <mergeCell ref="P61:Q61"/>
    <mergeCell ref="T61:U61"/>
    <mergeCell ref="X61:Y61"/>
    <mergeCell ref="AB61:AC61"/>
    <mergeCell ref="AJ61:AK61"/>
    <mergeCell ref="AN61:AO61"/>
    <mergeCell ref="AR61:AS61"/>
    <mergeCell ref="AF61:AG61"/>
    <mergeCell ref="AF62:AG62"/>
    <mergeCell ref="AV59:AW59"/>
    <mergeCell ref="AZ59:BA59"/>
    <mergeCell ref="BD59:BE59"/>
    <mergeCell ref="H60:I60"/>
    <mergeCell ref="L60:M60"/>
    <mergeCell ref="P60:Q60"/>
    <mergeCell ref="T60:U60"/>
    <mergeCell ref="X60:Y60"/>
    <mergeCell ref="AB60:AC60"/>
    <mergeCell ref="AJ60:AK60"/>
    <mergeCell ref="AN60:AO60"/>
    <mergeCell ref="AR60:AS60"/>
    <mergeCell ref="AV60:AW60"/>
    <mergeCell ref="AZ60:BA60"/>
    <mergeCell ref="BD60:BE60"/>
    <mergeCell ref="H59:I59"/>
    <mergeCell ref="L59:M59"/>
    <mergeCell ref="P59:Q59"/>
    <mergeCell ref="T59:U59"/>
    <mergeCell ref="X59:Y59"/>
    <mergeCell ref="AB59:AC59"/>
    <mergeCell ref="AJ59:AK59"/>
    <mergeCell ref="AN59:AO59"/>
    <mergeCell ref="AR59:AS59"/>
    <mergeCell ref="AF59:AG59"/>
    <mergeCell ref="AF60:AG60"/>
    <mergeCell ref="AV57:AW57"/>
    <mergeCell ref="AZ57:BA57"/>
    <mergeCell ref="BD57:BE57"/>
    <mergeCell ref="H58:I58"/>
    <mergeCell ref="L58:M58"/>
    <mergeCell ref="P58:Q58"/>
    <mergeCell ref="T58:U58"/>
    <mergeCell ref="X58:Y58"/>
    <mergeCell ref="AB58:AC58"/>
    <mergeCell ref="AJ58:AK58"/>
    <mergeCell ref="AN58:AO58"/>
    <mergeCell ref="AR58:AS58"/>
    <mergeCell ref="AV58:AW58"/>
    <mergeCell ref="AZ58:BA58"/>
    <mergeCell ref="BD58:BE58"/>
    <mergeCell ref="H57:I57"/>
    <mergeCell ref="L57:M57"/>
    <mergeCell ref="P57:Q57"/>
    <mergeCell ref="T57:U57"/>
    <mergeCell ref="X57:Y57"/>
    <mergeCell ref="AB57:AC57"/>
    <mergeCell ref="AJ57:AK57"/>
    <mergeCell ref="AN57:AO57"/>
    <mergeCell ref="AR57:AS57"/>
    <mergeCell ref="AF57:AG57"/>
    <mergeCell ref="AF58:AG58"/>
    <mergeCell ref="AV55:AW55"/>
    <mergeCell ref="AZ55:BA55"/>
    <mergeCell ref="BD55:BE55"/>
    <mergeCell ref="H56:I56"/>
    <mergeCell ref="L56:M56"/>
    <mergeCell ref="P56:Q56"/>
    <mergeCell ref="T56:U56"/>
    <mergeCell ref="X56:Y56"/>
    <mergeCell ref="AB56:AC56"/>
    <mergeCell ref="AJ56:AK56"/>
    <mergeCell ref="AN56:AO56"/>
    <mergeCell ref="AR56:AS56"/>
    <mergeCell ref="AV56:AW56"/>
    <mergeCell ref="AZ56:BA56"/>
    <mergeCell ref="BD56:BE56"/>
    <mergeCell ref="H55:I55"/>
    <mergeCell ref="L55:M55"/>
    <mergeCell ref="P55:Q55"/>
    <mergeCell ref="T55:U55"/>
    <mergeCell ref="X55:Y55"/>
    <mergeCell ref="AB55:AC55"/>
    <mergeCell ref="AJ55:AK55"/>
    <mergeCell ref="AN55:AO55"/>
    <mergeCell ref="AR55:AS55"/>
    <mergeCell ref="AF56:AG56"/>
    <mergeCell ref="AF55:AG55"/>
    <mergeCell ref="AV53:AW53"/>
    <mergeCell ref="AZ53:BA53"/>
    <mergeCell ref="BD53:BE53"/>
    <mergeCell ref="H54:I54"/>
    <mergeCell ref="L54:M54"/>
    <mergeCell ref="P54:Q54"/>
    <mergeCell ref="T54:U54"/>
    <mergeCell ref="X54:Y54"/>
    <mergeCell ref="AB54:AC54"/>
    <mergeCell ref="AJ54:AK54"/>
    <mergeCell ref="AN54:AO54"/>
    <mergeCell ref="AR54:AS54"/>
    <mergeCell ref="AV54:AW54"/>
    <mergeCell ref="AZ54:BA54"/>
    <mergeCell ref="BD54:BE54"/>
    <mergeCell ref="H53:I53"/>
    <mergeCell ref="L53:M53"/>
    <mergeCell ref="P53:Q53"/>
    <mergeCell ref="T53:U53"/>
    <mergeCell ref="X53:Y53"/>
    <mergeCell ref="AB53:AC53"/>
    <mergeCell ref="AJ53:AK53"/>
    <mergeCell ref="AN53:AO53"/>
    <mergeCell ref="AR53:AS53"/>
    <mergeCell ref="AF53:AG53"/>
    <mergeCell ref="AF54:AG54"/>
    <mergeCell ref="AV51:AW51"/>
    <mergeCell ref="AZ51:BA51"/>
    <mergeCell ref="BD51:BE51"/>
    <mergeCell ref="H52:I52"/>
    <mergeCell ref="L52:M52"/>
    <mergeCell ref="P52:Q52"/>
    <mergeCell ref="T52:U52"/>
    <mergeCell ref="X52:Y52"/>
    <mergeCell ref="AB52:AC52"/>
    <mergeCell ref="AJ52:AK52"/>
    <mergeCell ref="AN52:AO52"/>
    <mergeCell ref="AR52:AS52"/>
    <mergeCell ref="AV52:AW52"/>
    <mergeCell ref="AZ52:BA52"/>
    <mergeCell ref="BD52:BE52"/>
    <mergeCell ref="H51:I51"/>
    <mergeCell ref="L51:M51"/>
    <mergeCell ref="P51:Q51"/>
    <mergeCell ref="T51:U51"/>
    <mergeCell ref="X51:Y51"/>
    <mergeCell ref="AB51:AC51"/>
    <mergeCell ref="AJ51:AK51"/>
    <mergeCell ref="AN51:AO51"/>
    <mergeCell ref="AR51:AS51"/>
    <mergeCell ref="AF51:AG51"/>
    <mergeCell ref="AF52:AG52"/>
    <mergeCell ref="AV49:AW49"/>
    <mergeCell ref="AZ49:BA49"/>
    <mergeCell ref="BD49:BE49"/>
    <mergeCell ref="H50:I50"/>
    <mergeCell ref="L50:M50"/>
    <mergeCell ref="P50:Q50"/>
    <mergeCell ref="T50:U50"/>
    <mergeCell ref="X50:Y50"/>
    <mergeCell ref="AB50:AC50"/>
    <mergeCell ref="AJ50:AK50"/>
    <mergeCell ref="AN50:AO50"/>
    <mergeCell ref="AR50:AS50"/>
    <mergeCell ref="AV50:AW50"/>
    <mergeCell ref="AZ50:BA50"/>
    <mergeCell ref="BD50:BE50"/>
    <mergeCell ref="H49:I49"/>
    <mergeCell ref="L49:M49"/>
    <mergeCell ref="P49:Q49"/>
    <mergeCell ref="T49:U49"/>
    <mergeCell ref="X49:Y49"/>
    <mergeCell ref="AB49:AC49"/>
    <mergeCell ref="AJ49:AK49"/>
    <mergeCell ref="AN49:AO49"/>
    <mergeCell ref="AR49:AS49"/>
    <mergeCell ref="AF49:AG49"/>
    <mergeCell ref="AF50:AG50"/>
    <mergeCell ref="AV47:AW47"/>
    <mergeCell ref="AZ47:BA47"/>
    <mergeCell ref="BD47:BE47"/>
    <mergeCell ref="H48:I48"/>
    <mergeCell ref="L48:M48"/>
    <mergeCell ref="P48:Q48"/>
    <mergeCell ref="T48:U48"/>
    <mergeCell ref="X48:Y48"/>
    <mergeCell ref="AB48:AC48"/>
    <mergeCell ref="AJ48:AK48"/>
    <mergeCell ref="AN48:AO48"/>
    <mergeCell ref="AR48:AS48"/>
    <mergeCell ref="AV48:AW48"/>
    <mergeCell ref="AZ48:BA48"/>
    <mergeCell ref="BD48:BE48"/>
    <mergeCell ref="H47:I47"/>
    <mergeCell ref="L47:M47"/>
    <mergeCell ref="P47:Q47"/>
    <mergeCell ref="T47:U47"/>
    <mergeCell ref="X47:Y47"/>
    <mergeCell ref="AB47:AC47"/>
    <mergeCell ref="AJ47:AK47"/>
    <mergeCell ref="AN47:AO47"/>
    <mergeCell ref="AR47:AS47"/>
    <mergeCell ref="AF48:AG48"/>
    <mergeCell ref="AV45:AW45"/>
    <mergeCell ref="AZ45:BA45"/>
    <mergeCell ref="BD45:BE45"/>
    <mergeCell ref="H46:I46"/>
    <mergeCell ref="L46:M46"/>
    <mergeCell ref="P46:Q46"/>
    <mergeCell ref="T46:U46"/>
    <mergeCell ref="X46:Y46"/>
    <mergeCell ref="AB46:AC46"/>
    <mergeCell ref="AJ46:AK46"/>
    <mergeCell ref="AN46:AO46"/>
    <mergeCell ref="AR46:AS46"/>
    <mergeCell ref="AV46:AW46"/>
    <mergeCell ref="AZ46:BA46"/>
    <mergeCell ref="BD46:BE46"/>
    <mergeCell ref="H45:I45"/>
    <mergeCell ref="L45:M45"/>
    <mergeCell ref="P45:Q45"/>
    <mergeCell ref="T45:U45"/>
    <mergeCell ref="X45:Y45"/>
    <mergeCell ref="AB45:AC45"/>
    <mergeCell ref="AJ45:AK45"/>
    <mergeCell ref="AN45:AO45"/>
    <mergeCell ref="AR45:AS45"/>
    <mergeCell ref="H37:I37"/>
    <mergeCell ref="H38:I38"/>
    <mergeCell ref="AV43:AW43"/>
    <mergeCell ref="AZ43:BA43"/>
    <mergeCell ref="BD43:BE43"/>
    <mergeCell ref="H44:I44"/>
    <mergeCell ref="L44:M44"/>
    <mergeCell ref="P44:Q44"/>
    <mergeCell ref="T44:U44"/>
    <mergeCell ref="X44:Y44"/>
    <mergeCell ref="AB44:AC44"/>
    <mergeCell ref="AJ44:AK44"/>
    <mergeCell ref="AN44:AO44"/>
    <mergeCell ref="AR44:AS44"/>
    <mergeCell ref="AV44:AW44"/>
    <mergeCell ref="AZ44:BA44"/>
    <mergeCell ref="BD44:BE44"/>
    <mergeCell ref="H43:I43"/>
    <mergeCell ref="L43:M43"/>
    <mergeCell ref="P43:Q43"/>
    <mergeCell ref="T43:U43"/>
    <mergeCell ref="X43:Y43"/>
    <mergeCell ref="AB43:AC43"/>
    <mergeCell ref="AJ43:AK43"/>
    <mergeCell ref="AN43:AO43"/>
    <mergeCell ref="AR43:AS43"/>
    <mergeCell ref="AV41:AW41"/>
    <mergeCell ref="AZ41:BA41"/>
    <mergeCell ref="BD41:BE41"/>
    <mergeCell ref="H42:I42"/>
    <mergeCell ref="L42:M42"/>
    <mergeCell ref="P42:Q42"/>
    <mergeCell ref="T42:U42"/>
    <mergeCell ref="X42:Y42"/>
    <mergeCell ref="AB42:AC42"/>
    <mergeCell ref="AJ42:AK42"/>
    <mergeCell ref="AN42:AO42"/>
    <mergeCell ref="AR42:AS42"/>
    <mergeCell ref="AV42:AW42"/>
    <mergeCell ref="AZ42:BA42"/>
    <mergeCell ref="BD42:BE42"/>
    <mergeCell ref="H41:I41"/>
    <mergeCell ref="L41:M41"/>
    <mergeCell ref="P41:Q41"/>
    <mergeCell ref="T41:U41"/>
    <mergeCell ref="X41:Y41"/>
    <mergeCell ref="AB41:AC41"/>
    <mergeCell ref="AJ41:AK41"/>
    <mergeCell ref="AN41:AO41"/>
    <mergeCell ref="AR41:AS41"/>
    <mergeCell ref="AZ39:BA39"/>
    <mergeCell ref="BD39:BE39"/>
    <mergeCell ref="H40:I40"/>
    <mergeCell ref="L40:M40"/>
    <mergeCell ref="P40:Q40"/>
    <mergeCell ref="T40:U40"/>
    <mergeCell ref="X40:Y40"/>
    <mergeCell ref="AB40:AC40"/>
    <mergeCell ref="AJ40:AK40"/>
    <mergeCell ref="AN40:AO40"/>
    <mergeCell ref="AR40:AS40"/>
    <mergeCell ref="AV40:AW40"/>
    <mergeCell ref="AZ40:BA40"/>
    <mergeCell ref="BD40:BE40"/>
    <mergeCell ref="AV33:AW33"/>
    <mergeCell ref="AV34:AW34"/>
    <mergeCell ref="AV35:AW35"/>
    <mergeCell ref="AV36:AW36"/>
    <mergeCell ref="AV37:AW37"/>
    <mergeCell ref="AV38:AW38"/>
    <mergeCell ref="H39:I39"/>
    <mergeCell ref="L39:M39"/>
    <mergeCell ref="P39:Q39"/>
    <mergeCell ref="T39:U39"/>
    <mergeCell ref="X39:Y39"/>
    <mergeCell ref="AB39:AC39"/>
    <mergeCell ref="AJ39:AK39"/>
    <mergeCell ref="AV39:AW39"/>
    <mergeCell ref="X38:Y38"/>
    <mergeCell ref="X34:Y34"/>
    <mergeCell ref="X36:Y36"/>
    <mergeCell ref="X37:Y37"/>
    <mergeCell ref="AJ13:AK13"/>
    <mergeCell ref="AG8:AH8"/>
    <mergeCell ref="AF11:AG11"/>
    <mergeCell ref="T13:U13"/>
    <mergeCell ref="T14:U14"/>
    <mergeCell ref="X17:Y17"/>
    <mergeCell ref="L13:M13"/>
    <mergeCell ref="AN14:AO14"/>
    <mergeCell ref="AN15:AO15"/>
    <mergeCell ref="AN16:AO16"/>
    <mergeCell ref="Y8:Z8"/>
    <mergeCell ref="X13:Y13"/>
    <mergeCell ref="AF15:AG15"/>
    <mergeCell ref="X18:Y18"/>
    <mergeCell ref="X19:Y19"/>
    <mergeCell ref="BA8:BB8"/>
    <mergeCell ref="AR13:AS13"/>
    <mergeCell ref="L14:M14"/>
    <mergeCell ref="L15:M15"/>
    <mergeCell ref="AF17:AG17"/>
    <mergeCell ref="AF18:AG18"/>
    <mergeCell ref="AF19:AG19"/>
    <mergeCell ref="AN17:AO17"/>
    <mergeCell ref="AN18:AO18"/>
    <mergeCell ref="AN19:AO19"/>
    <mergeCell ref="AF16:AG16"/>
    <mergeCell ref="L17:M17"/>
    <mergeCell ref="AF2:AH2"/>
    <mergeCell ref="AK8:AL8"/>
    <mergeCell ref="AC8:AD8"/>
    <mergeCell ref="AF13:AG13"/>
    <mergeCell ref="AF14:AG14"/>
    <mergeCell ref="AW8:AX8"/>
    <mergeCell ref="AV11:AW11"/>
    <mergeCell ref="AV12:AW12"/>
    <mergeCell ref="AV13:AW13"/>
    <mergeCell ref="AV14:AW14"/>
    <mergeCell ref="AV15:AW15"/>
    <mergeCell ref="AV16:AW16"/>
    <mergeCell ref="AN11:AO11"/>
    <mergeCell ref="AN12:AO12"/>
    <mergeCell ref="AR11:AS11"/>
    <mergeCell ref="AR12:AS12"/>
    <mergeCell ref="L16:M16"/>
    <mergeCell ref="M8:N8"/>
    <mergeCell ref="T2:V2"/>
    <mergeCell ref="AR2:AT2"/>
    <mergeCell ref="P14:Q14"/>
    <mergeCell ref="P15:Q15"/>
    <mergeCell ref="P16:Q16"/>
    <mergeCell ref="X14:Y14"/>
    <mergeCell ref="AN13:AO13"/>
    <mergeCell ref="P11:Q11"/>
    <mergeCell ref="P12:Q12"/>
    <mergeCell ref="P13:Q13"/>
    <mergeCell ref="X15:Y15"/>
    <mergeCell ref="X16:Y16"/>
    <mergeCell ref="T15:U15"/>
    <mergeCell ref="T16:U16"/>
    <mergeCell ref="AZ2:BB2"/>
    <mergeCell ref="AJ2:AL2"/>
    <mergeCell ref="AV2:AX2"/>
    <mergeCell ref="AF12:AG12"/>
    <mergeCell ref="AJ28:AK28"/>
    <mergeCell ref="AJ16:AK16"/>
    <mergeCell ref="AJ18:AK18"/>
    <mergeCell ref="AJ19:AK19"/>
    <mergeCell ref="AJ14:AK14"/>
    <mergeCell ref="AJ20:AK20"/>
    <mergeCell ref="AJ21:AK21"/>
    <mergeCell ref="AJ22:AK22"/>
    <mergeCell ref="AJ25:AK25"/>
    <mergeCell ref="AN2:AP2"/>
    <mergeCell ref="AB22:AC22"/>
    <mergeCell ref="AB13:AC13"/>
    <mergeCell ref="AB12:AC12"/>
    <mergeCell ref="AB20:AC20"/>
    <mergeCell ref="AB21:AC21"/>
    <mergeCell ref="AB11:AC11"/>
    <mergeCell ref="AN27:AO27"/>
    <mergeCell ref="AJ15:AK15"/>
    <mergeCell ref="AJ26:AK26"/>
    <mergeCell ref="AJ27:AK27"/>
    <mergeCell ref="AB14:AC14"/>
    <mergeCell ref="AB15:AC15"/>
    <mergeCell ref="AB18:AC18"/>
    <mergeCell ref="AB19:AC19"/>
    <mergeCell ref="AB16:AC16"/>
    <mergeCell ref="AF20:AG20"/>
    <mergeCell ref="AF21:AG21"/>
    <mergeCell ref="AF22:AG22"/>
    <mergeCell ref="I8:J8"/>
    <mergeCell ref="L22:M22"/>
    <mergeCell ref="H34:I34"/>
    <mergeCell ref="H35:I35"/>
    <mergeCell ref="H13:I13"/>
    <mergeCell ref="H14:I14"/>
    <mergeCell ref="H15:I15"/>
    <mergeCell ref="H16:I16"/>
    <mergeCell ref="P33:Q33"/>
    <mergeCell ref="BD2:BF2"/>
    <mergeCell ref="H11:I11"/>
    <mergeCell ref="H12:I12"/>
    <mergeCell ref="L11:M11"/>
    <mergeCell ref="L12:M12"/>
    <mergeCell ref="T11:U11"/>
    <mergeCell ref="T12:U12"/>
    <mergeCell ref="AJ11:AK11"/>
    <mergeCell ref="AJ12:AK12"/>
    <mergeCell ref="BD11:BE11"/>
    <mergeCell ref="BD12:BE12"/>
    <mergeCell ref="Q8:R8"/>
    <mergeCell ref="U8:V8"/>
    <mergeCell ref="AS8:AT8"/>
    <mergeCell ref="AO8:AP8"/>
    <mergeCell ref="X2:Z2"/>
    <mergeCell ref="AB2:AD2"/>
    <mergeCell ref="H2:J2"/>
    <mergeCell ref="L2:N2"/>
    <mergeCell ref="P2:R2"/>
    <mergeCell ref="X11:Y11"/>
    <mergeCell ref="X12:Y12"/>
    <mergeCell ref="BE8:BF8"/>
    <mergeCell ref="BD17:BE17"/>
    <mergeCell ref="BD33:BE33"/>
    <mergeCell ref="AV27:AW27"/>
    <mergeCell ref="AV28:AW28"/>
    <mergeCell ref="AV29:AW29"/>
    <mergeCell ref="AV30:AW30"/>
    <mergeCell ref="AV24:AW24"/>
    <mergeCell ref="AV25:AW25"/>
    <mergeCell ref="AV20:AW20"/>
    <mergeCell ref="AV21:AW21"/>
    <mergeCell ref="AV22:AW22"/>
    <mergeCell ref="AV23:AW23"/>
    <mergeCell ref="AZ25:BA25"/>
    <mergeCell ref="AZ32:BA32"/>
    <mergeCell ref="BD21:BE21"/>
    <mergeCell ref="BD22:BE22"/>
    <mergeCell ref="BD23:BE23"/>
    <mergeCell ref="AZ24:BA24"/>
    <mergeCell ref="AZ31:BA31"/>
    <mergeCell ref="AZ26:BA26"/>
    <mergeCell ref="AZ18:BA18"/>
    <mergeCell ref="AZ19:BA19"/>
    <mergeCell ref="AZ20:BA20"/>
    <mergeCell ref="BD18:BE18"/>
    <mergeCell ref="BD19:BE19"/>
    <mergeCell ref="BD20:BE20"/>
    <mergeCell ref="AZ27:BA27"/>
    <mergeCell ref="AZ28:BA28"/>
    <mergeCell ref="AZ33:BA33"/>
    <mergeCell ref="AN20:AO20"/>
    <mergeCell ref="AJ17:AK17"/>
    <mergeCell ref="AN21:AO21"/>
    <mergeCell ref="AB28:AC28"/>
    <mergeCell ref="AB29:AC29"/>
    <mergeCell ref="AB31:AC31"/>
    <mergeCell ref="AB32:AC32"/>
    <mergeCell ref="AB30:AC30"/>
    <mergeCell ref="P29:Q29"/>
    <mergeCell ref="P34:Q34"/>
    <mergeCell ref="P24:Q24"/>
    <mergeCell ref="P25:Q25"/>
    <mergeCell ref="P31:Q31"/>
    <mergeCell ref="P32:Q32"/>
    <mergeCell ref="T29:U29"/>
    <mergeCell ref="T30:U30"/>
    <mergeCell ref="X27:Y27"/>
    <mergeCell ref="X33:Y33"/>
    <mergeCell ref="X24:Y24"/>
    <mergeCell ref="AB17:AC17"/>
    <mergeCell ref="T19:U19"/>
    <mergeCell ref="T21:U21"/>
    <mergeCell ref="T20:U20"/>
    <mergeCell ref="X23:Y23"/>
    <mergeCell ref="X20:Y20"/>
    <mergeCell ref="X21:Y21"/>
    <mergeCell ref="AB24:AC24"/>
    <mergeCell ref="X22:Y22"/>
    <mergeCell ref="AB23:AC23"/>
    <mergeCell ref="AF23:AG23"/>
    <mergeCell ref="AF30:AG30"/>
    <mergeCell ref="AF31:AG31"/>
    <mergeCell ref="BD13:BE13"/>
    <mergeCell ref="BD14:BE14"/>
    <mergeCell ref="BD15:BE15"/>
    <mergeCell ref="AZ11:BA11"/>
    <mergeCell ref="AZ12:BA12"/>
    <mergeCell ref="AZ13:BA13"/>
    <mergeCell ref="AZ14:BA14"/>
    <mergeCell ref="AZ15:BA15"/>
    <mergeCell ref="AZ22:BA22"/>
    <mergeCell ref="AZ16:BA16"/>
    <mergeCell ref="AV17:AW17"/>
    <mergeCell ref="AV26:AW26"/>
    <mergeCell ref="AN26:AO26"/>
    <mergeCell ref="AR16:AS16"/>
    <mergeCell ref="AR17:AS17"/>
    <mergeCell ref="AR18:AS18"/>
    <mergeCell ref="AR19:AS19"/>
    <mergeCell ref="AR20:AS20"/>
    <mergeCell ref="AR21:AS21"/>
    <mergeCell ref="AZ23:BA23"/>
    <mergeCell ref="AZ17:BA17"/>
    <mergeCell ref="AV18:AW18"/>
    <mergeCell ref="AR24:AS24"/>
    <mergeCell ref="AR25:AS25"/>
    <mergeCell ref="AV19:AW19"/>
    <mergeCell ref="AR14:AS14"/>
    <mergeCell ref="AR15:AS15"/>
    <mergeCell ref="AR22:AS22"/>
    <mergeCell ref="AR23:AS23"/>
    <mergeCell ref="AR26:AS26"/>
    <mergeCell ref="BD16:BE16"/>
    <mergeCell ref="BD25:BE25"/>
    <mergeCell ref="L37:M37"/>
    <mergeCell ref="L38:M38"/>
    <mergeCell ref="H27:I27"/>
    <mergeCell ref="H28:I28"/>
    <mergeCell ref="H29:I29"/>
    <mergeCell ref="H30:I30"/>
    <mergeCell ref="H26:I26"/>
    <mergeCell ref="H24:I24"/>
    <mergeCell ref="AV31:AW31"/>
    <mergeCell ref="AV32:AW32"/>
    <mergeCell ref="AR29:AS29"/>
    <mergeCell ref="AR30:AS30"/>
    <mergeCell ref="AR28:AS28"/>
    <mergeCell ref="AJ24:AK24"/>
    <mergeCell ref="AJ29:AK29"/>
    <mergeCell ref="AJ30:AK30"/>
    <mergeCell ref="AJ31:AK31"/>
    <mergeCell ref="AJ32:AK32"/>
    <mergeCell ref="AJ33:AK33"/>
    <mergeCell ref="L32:M32"/>
    <mergeCell ref="P27:Q27"/>
    <mergeCell ref="P28:Q28"/>
    <mergeCell ref="T26:U26"/>
    <mergeCell ref="T27:U27"/>
    <mergeCell ref="T28:U28"/>
    <mergeCell ref="AN24:AO24"/>
    <mergeCell ref="X25:Y25"/>
    <mergeCell ref="AR32:AS32"/>
    <mergeCell ref="H33:I33"/>
    <mergeCell ref="P30:Q30"/>
    <mergeCell ref="H36:I36"/>
    <mergeCell ref="H25:I25"/>
    <mergeCell ref="H31:I31"/>
    <mergeCell ref="L27:M27"/>
    <mergeCell ref="L28:M28"/>
    <mergeCell ref="L29:M29"/>
    <mergeCell ref="L30:M30"/>
    <mergeCell ref="L18:M18"/>
    <mergeCell ref="L19:M19"/>
    <mergeCell ref="L20:M20"/>
    <mergeCell ref="L23:M23"/>
    <mergeCell ref="H20:I20"/>
    <mergeCell ref="H21:I21"/>
    <mergeCell ref="H22:I22"/>
    <mergeCell ref="H23:I23"/>
    <mergeCell ref="H18:I18"/>
    <mergeCell ref="H19:I19"/>
    <mergeCell ref="H17:I17"/>
    <mergeCell ref="L33:M33"/>
    <mergeCell ref="L34:M34"/>
    <mergeCell ref="L35:M35"/>
    <mergeCell ref="L36:M36"/>
    <mergeCell ref="H32:I32"/>
    <mergeCell ref="L26:M26"/>
    <mergeCell ref="L24:M24"/>
    <mergeCell ref="AF24:AG24"/>
    <mergeCell ref="L25:M25"/>
    <mergeCell ref="L31:M31"/>
    <mergeCell ref="L21:M21"/>
    <mergeCell ref="P36:Q36"/>
    <mergeCell ref="P37:Q37"/>
    <mergeCell ref="P38:Q38"/>
    <mergeCell ref="P20:Q20"/>
    <mergeCell ref="P21:Q21"/>
    <mergeCell ref="P19:Q19"/>
    <mergeCell ref="P17:Q17"/>
    <mergeCell ref="P18:Q18"/>
    <mergeCell ref="T31:U31"/>
    <mergeCell ref="T17:U17"/>
    <mergeCell ref="T18:U18"/>
    <mergeCell ref="T32:U32"/>
    <mergeCell ref="P22:Q22"/>
    <mergeCell ref="P23:Q23"/>
    <mergeCell ref="P26:Q26"/>
    <mergeCell ref="T35:U35"/>
    <mergeCell ref="P35:Q35"/>
    <mergeCell ref="T24:U24"/>
    <mergeCell ref="T25:U25"/>
    <mergeCell ref="T22:U22"/>
    <mergeCell ref="T23:U23"/>
    <mergeCell ref="AB37:AC37"/>
    <mergeCell ref="AR27:AS27"/>
    <mergeCell ref="T36:U36"/>
    <mergeCell ref="T37:U37"/>
    <mergeCell ref="T38:U38"/>
    <mergeCell ref="T33:U33"/>
    <mergeCell ref="T34:U34"/>
    <mergeCell ref="X28:Y28"/>
    <mergeCell ref="X29:Y29"/>
    <mergeCell ref="X31:Y31"/>
    <mergeCell ref="X32:Y32"/>
    <mergeCell ref="AN28:AO28"/>
    <mergeCell ref="AN29:AO29"/>
    <mergeCell ref="X35:Y35"/>
    <mergeCell ref="X30:Y30"/>
    <mergeCell ref="AF25:AG25"/>
    <mergeCell ref="AF26:AG26"/>
    <mergeCell ref="AF27:AG27"/>
    <mergeCell ref="AF28:AG28"/>
    <mergeCell ref="AF35:AG35"/>
    <mergeCell ref="AR35:AS35"/>
    <mergeCell ref="AN30:AO30"/>
    <mergeCell ref="AF34:AG34"/>
    <mergeCell ref="X26:Y26"/>
    <mergeCell ref="AF29:AG29"/>
    <mergeCell ref="AJ23:AK23"/>
    <mergeCell ref="AN25:AO25"/>
    <mergeCell ref="AN22:AO22"/>
    <mergeCell ref="AN23:AO23"/>
    <mergeCell ref="AN34:AO34"/>
    <mergeCell ref="AN35:AO35"/>
    <mergeCell ref="AJ35:AK35"/>
    <mergeCell ref="AN31:AO31"/>
    <mergeCell ref="AN32:AO32"/>
    <mergeCell ref="AN33:AO33"/>
    <mergeCell ref="AB38:AC38"/>
    <mergeCell ref="AB26:AC26"/>
    <mergeCell ref="AB27:AC27"/>
    <mergeCell ref="AB25:AC25"/>
    <mergeCell ref="AB33:AC33"/>
    <mergeCell ref="AB34:AC34"/>
    <mergeCell ref="AB35:AC35"/>
    <mergeCell ref="AB36:AC36"/>
    <mergeCell ref="AZ34:BA34"/>
    <mergeCell ref="AZ35:BA35"/>
    <mergeCell ref="AZ37:BA37"/>
    <mergeCell ref="AZ38:BA38"/>
    <mergeCell ref="BD30:BE30"/>
    <mergeCell ref="BD24:BE24"/>
    <mergeCell ref="BD31:BE31"/>
    <mergeCell ref="BD32:BE32"/>
    <mergeCell ref="BD34:BE34"/>
    <mergeCell ref="BD35:BE35"/>
    <mergeCell ref="AZ36:BA36"/>
    <mergeCell ref="AZ29:BA29"/>
    <mergeCell ref="AZ30:BA30"/>
    <mergeCell ref="AZ21:BA21"/>
    <mergeCell ref="BD36:BE36"/>
    <mergeCell ref="BD37:BE37"/>
    <mergeCell ref="BD38:BE38"/>
    <mergeCell ref="BD29:BE29"/>
    <mergeCell ref="BD27:BE27"/>
    <mergeCell ref="BD28:BE28"/>
    <mergeCell ref="BD26:BE26"/>
    <mergeCell ref="AF40:AG40"/>
    <mergeCell ref="AF41:AG41"/>
    <mergeCell ref="AF42:AG42"/>
    <mergeCell ref="AF43:AG43"/>
    <mergeCell ref="AF44:AG44"/>
    <mergeCell ref="AF45:AG45"/>
    <mergeCell ref="AF46:AG46"/>
    <mergeCell ref="AF47:AG47"/>
    <mergeCell ref="AJ36:AK36"/>
    <mergeCell ref="AJ37:AK37"/>
    <mergeCell ref="AJ38:AK38"/>
    <mergeCell ref="AJ34:AK34"/>
    <mergeCell ref="AR31:AS31"/>
    <mergeCell ref="AR37:AS37"/>
    <mergeCell ref="AR38:AS38"/>
    <mergeCell ref="AR36:AS36"/>
    <mergeCell ref="AR33:AS33"/>
    <mergeCell ref="AN39:AO39"/>
    <mergeCell ref="AR39:AS39"/>
    <mergeCell ref="AN37:AO37"/>
    <mergeCell ref="AN38:AO38"/>
    <mergeCell ref="AF36:AG36"/>
    <mergeCell ref="AF37:AG37"/>
    <mergeCell ref="AF38:AG38"/>
    <mergeCell ref="AR34:AS34"/>
    <mergeCell ref="AN36:AO36"/>
    <mergeCell ref="AF32:AG32"/>
    <mergeCell ref="AF33:AG33"/>
    <mergeCell ref="AF39:AG39"/>
  </mergeCells>
  <phoneticPr fontId="3" type="noConversion"/>
  <conditionalFormatting sqref="E11:F80">
    <cfRule type="cellIs" dxfId="2" priority="1" stopIfTrue="1" operator="greaterThanOr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picture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FE6F-7F9C-411C-870D-E7FF222FBD89}">
  <sheetPr filterMode="1"/>
  <dimension ref="B1:BF80"/>
  <sheetViews>
    <sheetView showGridLines="0" showZeros="0" zoomScaleNormal="100" workbookViewId="0">
      <pane xSplit="58" ySplit="10" topLeftCell="BG35" activePane="bottomRight" state="frozen"/>
      <selection pane="topRight" activeCell="BC1" sqref="BC1"/>
      <selection pane="bottomLeft" activeCell="A11" sqref="A11"/>
      <selection pane="bottomRight" activeCell="BJ40" sqref="BJ40"/>
    </sheetView>
  </sheetViews>
  <sheetFormatPr defaultColWidth="9.08984375" defaultRowHeight="12.5"/>
  <cols>
    <col min="1" max="1" width="2.36328125" style="3" customWidth="1"/>
    <col min="2" max="2" width="6.36328125" style="3" bestFit="1" customWidth="1"/>
    <col min="3" max="3" width="5.54296875" style="2" bestFit="1" customWidth="1"/>
    <col min="4" max="4" width="4.453125" style="3" bestFit="1" customWidth="1"/>
    <col min="5" max="5" width="10.90625" style="3" hidden="1" customWidth="1"/>
    <col min="6" max="6" width="5.08984375" style="3" bestFit="1" customWidth="1"/>
    <col min="7" max="7" width="0.453125" style="3" customWidth="1"/>
    <col min="8" max="8" width="3.54296875" style="3" customWidth="1"/>
    <col min="9" max="9" width="3.36328125" style="3" customWidth="1"/>
    <col min="10" max="10" width="4.54296875" style="3" customWidth="1"/>
    <col min="11" max="11" width="0.453125" style="3" customWidth="1"/>
    <col min="12" max="12" width="3.54296875" style="3" customWidth="1"/>
    <col min="13" max="13" width="3.36328125" style="3" customWidth="1"/>
    <col min="14" max="14" width="4.54296875" style="3" customWidth="1"/>
    <col min="15" max="15" width="0.453125" style="3" customWidth="1"/>
    <col min="16" max="16" width="3.54296875" style="3" customWidth="1"/>
    <col min="17" max="17" width="3.36328125" style="3" customWidth="1"/>
    <col min="18" max="18" width="4.54296875" style="3" customWidth="1"/>
    <col min="19" max="19" width="0.453125" style="3" customWidth="1"/>
    <col min="20" max="20" width="3.54296875" style="3" customWidth="1"/>
    <col min="21" max="21" width="3.36328125" style="3" customWidth="1"/>
    <col min="22" max="22" width="4.54296875" style="3" customWidth="1"/>
    <col min="23" max="23" width="0.453125" style="3" customWidth="1"/>
    <col min="24" max="24" width="3.54296875" style="3" customWidth="1"/>
    <col min="25" max="25" width="3.36328125" style="3" customWidth="1"/>
    <col min="26" max="26" width="4.54296875" style="3" customWidth="1"/>
    <col min="27" max="27" width="0.453125" style="3" customWidth="1"/>
    <col min="28" max="28" width="3.54296875" style="3" hidden="1" customWidth="1"/>
    <col min="29" max="29" width="3.36328125" style="3" hidden="1" customWidth="1"/>
    <col min="30" max="30" width="4.54296875" style="3" hidden="1" customWidth="1"/>
    <col min="31" max="31" width="0.453125" style="3" hidden="1" customWidth="1"/>
    <col min="32" max="32" width="3.54296875" style="3" customWidth="1"/>
    <col min="33" max="33" width="3.36328125" style="3" customWidth="1"/>
    <col min="34" max="34" width="4.54296875" style="3" customWidth="1"/>
    <col min="35" max="35" width="0.453125" style="3" customWidth="1"/>
    <col min="36" max="36" width="3.54296875" style="3" customWidth="1"/>
    <col min="37" max="37" width="3.36328125" style="3" customWidth="1"/>
    <col min="38" max="38" width="4.54296875" style="3" customWidth="1"/>
    <col min="39" max="39" width="0.453125" style="3" customWidth="1"/>
    <col min="40" max="40" width="3.54296875" style="3" customWidth="1"/>
    <col min="41" max="41" width="3.36328125" style="3" customWidth="1"/>
    <col min="42" max="42" width="4.54296875" style="3" customWidth="1"/>
    <col min="43" max="43" width="0.453125" style="3" customWidth="1"/>
    <col min="44" max="44" width="3.54296875" style="3" customWidth="1"/>
    <col min="45" max="45" width="3.36328125" style="3" customWidth="1"/>
    <col min="46" max="46" width="4.54296875" style="3" customWidth="1"/>
    <col min="47" max="47" width="0.453125" style="3" customWidth="1"/>
    <col min="48" max="48" width="3.54296875" style="3" customWidth="1"/>
    <col min="49" max="49" width="3.36328125" style="3" customWidth="1"/>
    <col min="50" max="50" width="4.54296875" style="3" customWidth="1"/>
    <col min="51" max="51" width="0.453125" style="3" customWidth="1"/>
    <col min="52" max="52" width="3.54296875" style="3" customWidth="1"/>
    <col min="53" max="53" width="3.36328125" style="3" customWidth="1"/>
    <col min="54" max="54" width="4.54296875" style="3" customWidth="1"/>
    <col min="55" max="55" width="0.453125" style="3" customWidth="1"/>
    <col min="56" max="56" width="3.54296875" style="3" bestFit="1" customWidth="1"/>
    <col min="57" max="57" width="3.36328125" style="3" bestFit="1" customWidth="1"/>
    <col min="58" max="58" width="4.54296875" style="3" bestFit="1" customWidth="1"/>
    <col min="59" max="16384" width="9.08984375" style="3"/>
  </cols>
  <sheetData>
    <row r="1" spans="2:58" ht="13" thickBot="1"/>
    <row r="2" spans="2:58">
      <c r="B2" s="14"/>
      <c r="C2" s="15"/>
      <c r="D2" s="14"/>
      <c r="E2" s="14"/>
      <c r="F2" s="14"/>
      <c r="H2" s="89" t="s">
        <v>4</v>
      </c>
      <c r="I2" s="90"/>
      <c r="J2" s="91"/>
      <c r="L2" s="89" t="s">
        <v>7</v>
      </c>
      <c r="M2" s="90"/>
      <c r="N2" s="91"/>
      <c r="P2" s="86" t="s">
        <v>8</v>
      </c>
      <c r="Q2" s="87"/>
      <c r="R2" s="88"/>
      <c r="T2" s="89" t="s">
        <v>9</v>
      </c>
      <c r="U2" s="90"/>
      <c r="V2" s="91"/>
      <c r="X2" s="86" t="s">
        <v>10</v>
      </c>
      <c r="Y2" s="87"/>
      <c r="Z2" s="88"/>
      <c r="AB2" s="98" t="s">
        <v>11</v>
      </c>
      <c r="AC2" s="99"/>
      <c r="AD2" s="100"/>
      <c r="AF2" s="89" t="s">
        <v>97</v>
      </c>
      <c r="AG2" s="90"/>
      <c r="AH2" s="91"/>
      <c r="AJ2" s="95" t="s">
        <v>12</v>
      </c>
      <c r="AK2" s="96"/>
      <c r="AL2" s="97"/>
      <c r="AN2" s="95" t="s">
        <v>13</v>
      </c>
      <c r="AO2" s="96"/>
      <c r="AP2" s="97"/>
      <c r="AR2" s="95" t="s">
        <v>14</v>
      </c>
      <c r="AS2" s="96"/>
      <c r="AT2" s="97"/>
      <c r="AV2" s="95" t="s">
        <v>15</v>
      </c>
      <c r="AW2" s="96"/>
      <c r="AX2" s="97"/>
      <c r="AZ2" s="95" t="s">
        <v>11</v>
      </c>
      <c r="BA2" s="96"/>
      <c r="BB2" s="97"/>
      <c r="BD2" s="92" t="s">
        <v>90</v>
      </c>
      <c r="BE2" s="93"/>
      <c r="BF2" s="94"/>
    </row>
    <row r="3" spans="2:58" ht="13" thickBot="1">
      <c r="B3" s="14"/>
      <c r="C3" s="15"/>
      <c r="D3" s="14"/>
      <c r="E3" s="14"/>
      <c r="F3" s="14"/>
      <c r="H3" s="16" t="s">
        <v>6</v>
      </c>
      <c r="I3" s="17" t="s">
        <v>5</v>
      </c>
      <c r="J3" s="18" t="s">
        <v>1</v>
      </c>
      <c r="L3" s="16" t="s">
        <v>6</v>
      </c>
      <c r="M3" s="17" t="s">
        <v>5</v>
      </c>
      <c r="N3" s="18" t="s">
        <v>1</v>
      </c>
      <c r="P3" s="19" t="s">
        <v>6</v>
      </c>
      <c r="Q3" s="20" t="s">
        <v>5</v>
      </c>
      <c r="R3" s="21" t="s">
        <v>1</v>
      </c>
      <c r="T3" s="16" t="s">
        <v>6</v>
      </c>
      <c r="U3" s="17" t="s">
        <v>5</v>
      </c>
      <c r="V3" s="18" t="s">
        <v>1</v>
      </c>
      <c r="X3" s="19" t="s">
        <v>6</v>
      </c>
      <c r="Y3" s="20" t="s">
        <v>5</v>
      </c>
      <c r="Z3" s="21" t="s">
        <v>1</v>
      </c>
      <c r="AB3" s="22" t="s">
        <v>6</v>
      </c>
      <c r="AC3" s="23" t="s">
        <v>5</v>
      </c>
      <c r="AD3" s="24" t="s">
        <v>1</v>
      </c>
      <c r="AF3" s="16" t="s">
        <v>6</v>
      </c>
      <c r="AG3" s="17" t="s">
        <v>5</v>
      </c>
      <c r="AH3" s="18" t="s">
        <v>1</v>
      </c>
      <c r="AJ3" s="22" t="s">
        <v>6</v>
      </c>
      <c r="AK3" s="23" t="s">
        <v>5</v>
      </c>
      <c r="AL3" s="24" t="s">
        <v>1</v>
      </c>
      <c r="AN3" s="22" t="s">
        <v>6</v>
      </c>
      <c r="AO3" s="23" t="s">
        <v>5</v>
      </c>
      <c r="AP3" s="24" t="s">
        <v>1</v>
      </c>
      <c r="AR3" s="22" t="s">
        <v>6</v>
      </c>
      <c r="AS3" s="23" t="s">
        <v>5</v>
      </c>
      <c r="AT3" s="24" t="s">
        <v>1</v>
      </c>
      <c r="AV3" s="22" t="s">
        <v>6</v>
      </c>
      <c r="AW3" s="23" t="s">
        <v>5</v>
      </c>
      <c r="AX3" s="24" t="s">
        <v>1</v>
      </c>
      <c r="AZ3" s="22" t="s">
        <v>6</v>
      </c>
      <c r="BA3" s="23" t="s">
        <v>5</v>
      </c>
      <c r="BB3" s="24" t="s">
        <v>1</v>
      </c>
      <c r="BD3" s="37" t="s">
        <v>6</v>
      </c>
      <c r="BE3" s="38" t="s">
        <v>5</v>
      </c>
      <c r="BF3" s="39" t="s">
        <v>1</v>
      </c>
    </row>
    <row r="4" spans="2:58" s="47" customFormat="1" ht="15" customHeight="1">
      <c r="B4" s="59"/>
      <c r="C4" s="60"/>
      <c r="D4" s="60"/>
      <c r="E4" s="5" t="s">
        <v>20</v>
      </c>
      <c r="F4" s="61" t="s">
        <v>76</v>
      </c>
      <c r="H4" s="107">
        <f>timplaner!C10</f>
        <v>165</v>
      </c>
      <c r="I4" s="108">
        <v>4</v>
      </c>
      <c r="J4" s="109">
        <f>H4*I4</f>
        <v>660</v>
      </c>
      <c r="L4" s="107">
        <f>timplaner!D10</f>
        <v>110</v>
      </c>
      <c r="M4" s="108">
        <v>4</v>
      </c>
      <c r="N4" s="109">
        <f>L4*M4</f>
        <v>440</v>
      </c>
      <c r="P4" s="107">
        <f>timplaner!E10</f>
        <v>265</v>
      </c>
      <c r="Q4" s="108">
        <v>4</v>
      </c>
      <c r="R4" s="109">
        <f>P4*Q4</f>
        <v>1060</v>
      </c>
      <c r="T4" s="107">
        <f>timplaner!G10</f>
        <v>230</v>
      </c>
      <c r="U4" s="108">
        <v>4</v>
      </c>
      <c r="V4" s="109">
        <f>T4*U4</f>
        <v>920</v>
      </c>
      <c r="X4" s="107">
        <f>SUM(timplaner!H10:I10)</f>
        <v>275</v>
      </c>
      <c r="Y4" s="108">
        <v>4</v>
      </c>
      <c r="Z4" s="109">
        <f>X4*Y4</f>
        <v>1100</v>
      </c>
      <c r="AB4" s="29"/>
      <c r="AC4" s="25">
        <v>3</v>
      </c>
      <c r="AD4" s="30">
        <f>AB4*AC4</f>
        <v>0</v>
      </c>
      <c r="AE4" s="3"/>
      <c r="AF4" s="107">
        <f>timplaner!F10</f>
        <v>150</v>
      </c>
      <c r="AG4" s="108">
        <v>6</v>
      </c>
      <c r="AH4" s="109">
        <f>AF4*AG4</f>
        <v>900</v>
      </c>
      <c r="AJ4" s="107">
        <f>timplaner!K10</f>
        <v>155</v>
      </c>
      <c r="AK4" s="108">
        <v>4</v>
      </c>
      <c r="AL4" s="109">
        <f>AJ4*AK4</f>
        <v>620</v>
      </c>
      <c r="AN4" s="107">
        <f>timplaner!L10</f>
        <v>55</v>
      </c>
      <c r="AO4" s="108">
        <v>8</v>
      </c>
      <c r="AP4" s="109">
        <f>AN4*AO4</f>
        <v>440</v>
      </c>
      <c r="AR4" s="107">
        <f>timplaner!M10</f>
        <v>45</v>
      </c>
      <c r="AS4" s="108">
        <v>8</v>
      </c>
      <c r="AT4" s="109">
        <f>AR4*AS4</f>
        <v>360</v>
      </c>
      <c r="AV4" s="107">
        <f>timplaner!N10</f>
        <v>80</v>
      </c>
      <c r="AW4" s="108">
        <v>8</v>
      </c>
      <c r="AX4" s="109">
        <f>AV4*AW4</f>
        <v>640</v>
      </c>
      <c r="AZ4" s="107">
        <f>timplaner!J10</f>
        <v>0</v>
      </c>
      <c r="BA4" s="108"/>
      <c r="BB4" s="109">
        <f t="shared" ref="BB4:BB5" si="0">AZ4*BA4</f>
        <v>0</v>
      </c>
      <c r="BD4" s="107">
        <f>timplaner!O10</f>
        <v>0</v>
      </c>
      <c r="BE4" s="108">
        <v>3</v>
      </c>
      <c r="BF4" s="109">
        <f>BD4*BE4</f>
        <v>0</v>
      </c>
    </row>
    <row r="5" spans="2:58" s="47" customFormat="1" ht="15" customHeight="1">
      <c r="B5" s="59"/>
      <c r="C5" s="60"/>
      <c r="D5" s="60"/>
      <c r="E5" s="5" t="s">
        <v>21</v>
      </c>
      <c r="F5" s="61" t="s">
        <v>77</v>
      </c>
      <c r="H5" s="107">
        <f>timplaner!C11</f>
        <v>165</v>
      </c>
      <c r="I5" s="108">
        <v>4</v>
      </c>
      <c r="J5" s="109">
        <f>H5*I5</f>
        <v>660</v>
      </c>
      <c r="L5" s="107">
        <f>timplaner!D11</f>
        <v>110</v>
      </c>
      <c r="M5" s="108">
        <v>4</v>
      </c>
      <c r="N5" s="109">
        <f>L5*M5</f>
        <v>440</v>
      </c>
      <c r="P5" s="107">
        <f>timplaner!E11</f>
        <v>265</v>
      </c>
      <c r="Q5" s="108">
        <v>4</v>
      </c>
      <c r="R5" s="109">
        <f>P5*Q5</f>
        <v>1060</v>
      </c>
      <c r="T5" s="107">
        <f>timplaner!G11</f>
        <v>230</v>
      </c>
      <c r="U5" s="108">
        <v>4</v>
      </c>
      <c r="V5" s="109">
        <f>T5*U5</f>
        <v>920</v>
      </c>
      <c r="X5" s="107">
        <f>SUM(timplaner!H11:I11)</f>
        <v>275</v>
      </c>
      <c r="Y5" s="108">
        <v>4</v>
      </c>
      <c r="Z5" s="109">
        <f>X5*Y5</f>
        <v>1100</v>
      </c>
      <c r="AB5" s="29"/>
      <c r="AC5" s="25">
        <v>2</v>
      </c>
      <c r="AD5" s="30">
        <f>AB5*AC5</f>
        <v>0</v>
      </c>
      <c r="AE5" s="3"/>
      <c r="AF5" s="107">
        <f>timplaner!F11</f>
        <v>155</v>
      </c>
      <c r="AG5" s="108">
        <v>7</v>
      </c>
      <c r="AH5" s="109">
        <f>AF5*AG5</f>
        <v>1085</v>
      </c>
      <c r="AJ5" s="107">
        <f>timplaner!K11</f>
        <v>160</v>
      </c>
      <c r="AK5" s="108">
        <v>4</v>
      </c>
      <c r="AL5" s="109">
        <f>AJ5*AK5</f>
        <v>640</v>
      </c>
      <c r="AN5" s="107">
        <f>timplaner!L11</f>
        <v>55</v>
      </c>
      <c r="AO5" s="108">
        <v>8</v>
      </c>
      <c r="AP5" s="109">
        <f>AN5*AO5</f>
        <v>440</v>
      </c>
      <c r="AR5" s="107">
        <f>timplaner!M11</f>
        <v>45</v>
      </c>
      <c r="AS5" s="108">
        <v>8</v>
      </c>
      <c r="AT5" s="109">
        <f>AR5*AS5</f>
        <v>360</v>
      </c>
      <c r="AV5" s="107">
        <f>timplaner!N11</f>
        <v>80</v>
      </c>
      <c r="AW5" s="108">
        <v>8</v>
      </c>
      <c r="AX5" s="109">
        <f>AV5*AW5</f>
        <v>640</v>
      </c>
      <c r="AZ5" s="107">
        <f>timplaner!J11</f>
        <v>70</v>
      </c>
      <c r="BA5" s="108">
        <v>8</v>
      </c>
      <c r="BB5" s="109">
        <f t="shared" si="0"/>
        <v>560</v>
      </c>
      <c r="BD5" s="107">
        <f>timplaner!O11</f>
        <v>0</v>
      </c>
      <c r="BE5" s="108">
        <v>2</v>
      </c>
      <c r="BF5" s="109">
        <f>BD5*BE5</f>
        <v>0</v>
      </c>
    </row>
    <row r="6" spans="2:58" s="47" customFormat="1" ht="15" customHeight="1">
      <c r="B6" s="59"/>
      <c r="C6" s="60"/>
      <c r="D6" s="60"/>
      <c r="E6" s="5" t="s">
        <v>3</v>
      </c>
      <c r="F6" s="61" t="s">
        <v>78</v>
      </c>
      <c r="H6" s="107">
        <f>timplaner!C12</f>
        <v>165</v>
      </c>
      <c r="I6" s="108">
        <v>4</v>
      </c>
      <c r="J6" s="109">
        <f>H6*I6</f>
        <v>660</v>
      </c>
      <c r="L6" s="107">
        <f>timplaner!D12</f>
        <v>120</v>
      </c>
      <c r="M6" s="108">
        <v>4</v>
      </c>
      <c r="N6" s="109">
        <f>L6*M6</f>
        <v>480</v>
      </c>
      <c r="P6" s="107">
        <f>timplaner!E12</f>
        <v>265</v>
      </c>
      <c r="Q6" s="108">
        <v>4</v>
      </c>
      <c r="R6" s="109">
        <f>P6*Q6</f>
        <v>1060</v>
      </c>
      <c r="T6" s="107">
        <f>timplaner!G12</f>
        <v>230</v>
      </c>
      <c r="U6" s="108">
        <v>4</v>
      </c>
      <c r="V6" s="109">
        <f>T6*U6</f>
        <v>920</v>
      </c>
      <c r="X6" s="107">
        <f>SUM(timplaner!H12:I12)</f>
        <v>275</v>
      </c>
      <c r="Y6" s="108">
        <v>4</v>
      </c>
      <c r="Z6" s="109">
        <f>X6*Y6</f>
        <v>1100</v>
      </c>
      <c r="AB6" s="29">
        <f>timplaner!J8</f>
        <v>0</v>
      </c>
      <c r="AC6" s="25">
        <v>2</v>
      </c>
      <c r="AD6" s="30">
        <f>AB6*AC6</f>
        <v>0</v>
      </c>
      <c r="AE6" s="3"/>
      <c r="AF6" s="107">
        <f>timplaner!F12</f>
        <v>155</v>
      </c>
      <c r="AG6" s="108">
        <v>6</v>
      </c>
      <c r="AH6" s="109">
        <f>AF6*AG6</f>
        <v>930</v>
      </c>
      <c r="AJ6" s="107">
        <f>timplaner!K12</f>
        <v>160</v>
      </c>
      <c r="AK6" s="108">
        <v>4</v>
      </c>
      <c r="AL6" s="109">
        <f>AJ6*AK6</f>
        <v>640</v>
      </c>
      <c r="AN6" s="107">
        <f>timplaner!L12</f>
        <v>60</v>
      </c>
      <c r="AO6" s="108">
        <v>8</v>
      </c>
      <c r="AP6" s="109">
        <f>AN6*AO6</f>
        <v>480</v>
      </c>
      <c r="AR6" s="107">
        <f>timplaner!M12</f>
        <v>45</v>
      </c>
      <c r="AS6" s="108">
        <v>8</v>
      </c>
      <c r="AT6" s="109">
        <f>AR6*AS6</f>
        <v>360</v>
      </c>
      <c r="AV6" s="107">
        <f>timplaner!N12</f>
        <v>80</v>
      </c>
      <c r="AW6" s="108">
        <v>8</v>
      </c>
      <c r="AX6" s="109">
        <f>AV6*AW6</f>
        <v>640</v>
      </c>
      <c r="AZ6" s="107">
        <f>timplaner!J12</f>
        <v>85</v>
      </c>
      <c r="BA6" s="108">
        <v>8</v>
      </c>
      <c r="BB6" s="109">
        <f>AZ6*BA6</f>
        <v>680</v>
      </c>
      <c r="BD6" s="107">
        <f>timplaner!O12</f>
        <v>0</v>
      </c>
      <c r="BE6" s="108">
        <v>2</v>
      </c>
      <c r="BF6" s="109">
        <f>BD6*BE6</f>
        <v>0</v>
      </c>
    </row>
    <row r="7" spans="2:58" ht="3" customHeight="1">
      <c r="B7" s="58"/>
      <c r="C7" s="15"/>
      <c r="D7" s="15"/>
      <c r="E7" s="15"/>
      <c r="F7" s="15"/>
      <c r="H7" s="14"/>
      <c r="I7" s="14"/>
      <c r="J7" s="14"/>
      <c r="L7" s="14"/>
      <c r="M7" s="14"/>
      <c r="N7" s="14"/>
      <c r="P7" s="14"/>
      <c r="Q7" s="14"/>
      <c r="R7" s="14"/>
      <c r="T7" s="14"/>
      <c r="U7" s="14"/>
      <c r="V7" s="14"/>
      <c r="X7" s="14"/>
      <c r="Y7" s="14"/>
      <c r="Z7" s="14"/>
      <c r="AB7" s="14"/>
      <c r="AC7" s="14"/>
      <c r="AD7" s="14"/>
      <c r="AF7" s="14"/>
      <c r="AG7" s="14"/>
      <c r="AH7" s="14"/>
      <c r="AJ7" s="14"/>
      <c r="AK7" s="14"/>
      <c r="AL7" s="14"/>
      <c r="AN7" s="14"/>
      <c r="AO7" s="14"/>
      <c r="AP7" s="14"/>
      <c r="AR7" s="14"/>
      <c r="AS7" s="14"/>
      <c r="AT7" s="14"/>
      <c r="AV7" s="14"/>
      <c r="AW7" s="14"/>
      <c r="AX7" s="14"/>
      <c r="AZ7" s="14"/>
      <c r="BA7" s="14"/>
      <c r="BB7" s="14"/>
      <c r="BD7" s="14"/>
      <c r="BE7" s="14"/>
      <c r="BF7" s="14"/>
    </row>
    <row r="8" spans="2:58" s="65" customFormat="1" ht="15" customHeight="1">
      <c r="B8" s="68"/>
      <c r="C8" s="64"/>
      <c r="D8" s="64"/>
      <c r="E8" s="27"/>
      <c r="F8" s="64"/>
      <c r="H8" s="66"/>
      <c r="I8" s="80">
        <f>SUM(J11:J80)-SUM(J4:J6)</f>
        <v>0</v>
      </c>
      <c r="J8" s="81"/>
      <c r="L8" s="66"/>
      <c r="M8" s="80">
        <f>SUM(N11:N80)-SUM(N4:N6)</f>
        <v>0</v>
      </c>
      <c r="N8" s="81"/>
      <c r="P8" s="66"/>
      <c r="Q8" s="82">
        <f>SUM(R11:R80)-SUM(R4:R6)</f>
        <v>0</v>
      </c>
      <c r="R8" s="83"/>
      <c r="T8" s="66"/>
      <c r="U8" s="80">
        <f>SUM(V11:V80)-SUM(V4:V6)</f>
        <v>0</v>
      </c>
      <c r="V8" s="81"/>
      <c r="X8" s="66"/>
      <c r="Y8" s="82">
        <f>SUM(Z11:Z80)-SUM(Z4:Z6)</f>
        <v>60</v>
      </c>
      <c r="Z8" s="83"/>
      <c r="AB8" s="26"/>
      <c r="AC8" s="101">
        <f>SUM(AD11:AD38)-SUM(AD4:AD6)</f>
        <v>0</v>
      </c>
      <c r="AD8" s="102"/>
      <c r="AE8" s="28"/>
      <c r="AF8" s="66"/>
      <c r="AG8" s="80">
        <f>SUM(AH11:AH80)-SUM(AH4:AH6)</f>
        <v>0</v>
      </c>
      <c r="AH8" s="81"/>
      <c r="AJ8" s="66"/>
      <c r="AK8" s="78">
        <f>SUM(AL11:AL80)-SUM(AL4:AL6)</f>
        <v>0</v>
      </c>
      <c r="AL8" s="103"/>
      <c r="AN8" s="66"/>
      <c r="AO8" s="78">
        <f>SUM(AP11:AP80)-SUM(AP4:AP6)</f>
        <v>0</v>
      </c>
      <c r="AP8" s="103"/>
      <c r="AR8" s="66"/>
      <c r="AS8" s="78">
        <f>SUM(AT11:AT80)-SUM(AT4:AT6)</f>
        <v>0</v>
      </c>
      <c r="AT8" s="103"/>
      <c r="AV8" s="66"/>
      <c r="AW8" s="78">
        <f>SUM(AX11:AX80)-SUM(AX4:AX6)</f>
        <v>0</v>
      </c>
      <c r="AX8" s="103"/>
      <c r="AZ8" s="66"/>
      <c r="BA8" s="78">
        <f>SUM(BB11:BB80)-SUM(BB4:BB6)</f>
        <v>0</v>
      </c>
      <c r="BB8" s="103"/>
      <c r="BD8" s="66"/>
      <c r="BE8" s="78">
        <f>SUM(BF11:BF80)-SUM(BF4:BF6)</f>
        <v>1415</v>
      </c>
      <c r="BF8" s="103"/>
    </row>
    <row r="9" spans="2:58" ht="3" customHeight="1">
      <c r="B9" s="58"/>
      <c r="C9" s="15"/>
      <c r="D9" s="15"/>
      <c r="E9" s="15"/>
      <c r="F9" s="15"/>
      <c r="H9" s="14"/>
      <c r="I9" s="14"/>
      <c r="J9" s="14"/>
      <c r="L9" s="14"/>
      <c r="M9" s="14"/>
      <c r="N9" s="14"/>
      <c r="P9" s="14"/>
      <c r="Q9" s="14"/>
      <c r="R9" s="14"/>
      <c r="T9" s="14"/>
      <c r="U9" s="14"/>
      <c r="V9" s="14"/>
      <c r="X9" s="14"/>
      <c r="Y9" s="14"/>
      <c r="Z9" s="14"/>
      <c r="AB9" s="14"/>
      <c r="AC9" s="14"/>
      <c r="AD9" s="14"/>
      <c r="AF9" s="14"/>
      <c r="AG9" s="14"/>
      <c r="AH9" s="14"/>
      <c r="AJ9" s="14"/>
      <c r="AK9" s="14"/>
      <c r="AL9" s="14"/>
      <c r="AN9" s="14"/>
      <c r="AO9" s="14"/>
      <c r="AP9" s="14"/>
      <c r="AR9" s="14"/>
      <c r="AS9" s="14"/>
      <c r="AT9" s="14"/>
      <c r="AV9" s="14"/>
      <c r="AW9" s="14"/>
      <c r="AX9" s="14"/>
      <c r="AZ9" s="14"/>
      <c r="BA9" s="14"/>
      <c r="BB9" s="14"/>
      <c r="BD9" s="14"/>
      <c r="BE9" s="14"/>
      <c r="BF9" s="14"/>
    </row>
    <row r="10" spans="2:58" s="28" customFormat="1" ht="15" customHeight="1">
      <c r="B10" s="4" t="s">
        <v>49</v>
      </c>
      <c r="C10" s="26" t="s">
        <v>2</v>
      </c>
      <c r="D10" s="26" t="s">
        <v>1</v>
      </c>
      <c r="E10" s="5" t="s">
        <v>80</v>
      </c>
      <c r="F10" s="5" t="s">
        <v>81</v>
      </c>
      <c r="H10" s="26"/>
      <c r="I10" s="26"/>
      <c r="J10" s="26"/>
      <c r="L10" s="26"/>
      <c r="M10" s="26"/>
      <c r="N10" s="26"/>
      <c r="P10" s="26"/>
      <c r="Q10" s="26"/>
      <c r="R10" s="26"/>
      <c r="T10" s="26"/>
      <c r="U10" s="26"/>
      <c r="V10" s="26"/>
      <c r="X10" s="26"/>
      <c r="Y10" s="26"/>
      <c r="Z10" s="26"/>
      <c r="AB10" s="26"/>
      <c r="AC10" s="26"/>
      <c r="AD10" s="26"/>
      <c r="AF10" s="26"/>
      <c r="AG10" s="26"/>
      <c r="AH10" s="26"/>
      <c r="AJ10" s="26"/>
      <c r="AK10" s="26"/>
      <c r="AL10" s="26"/>
      <c r="AN10" s="26"/>
      <c r="AO10" s="26"/>
      <c r="AP10" s="26"/>
      <c r="AR10" s="26"/>
      <c r="AS10" s="26"/>
      <c r="AT10" s="26"/>
      <c r="AV10" s="26"/>
      <c r="AW10" s="26"/>
      <c r="AX10" s="26"/>
      <c r="AZ10" s="26"/>
      <c r="BA10" s="26"/>
      <c r="BB10" s="26"/>
      <c r="BD10" s="26"/>
      <c r="BE10" s="26"/>
      <c r="BF10" s="26"/>
    </row>
    <row r="11" spans="2:58" ht="15" hidden="1" customHeight="1">
      <c r="B11" s="110" t="str">
        <f>pedagoger!B3</f>
        <v>AMI</v>
      </c>
      <c r="C11" s="110" t="str">
        <f>pedagoger!C3</f>
        <v>FSKL</v>
      </c>
      <c r="D11" s="110">
        <f>pedagoger!F3</f>
        <v>1080</v>
      </c>
      <c r="E11" s="111">
        <f>SUM(J11,N11,R11,V11,Z11,AD11,AH11,AL11,AP11,AT11,AX11,BB11,BF11)</f>
        <v>0</v>
      </c>
      <c r="F11" s="111">
        <f>pedagoger!K3</f>
        <v>1080</v>
      </c>
      <c r="H11" s="112"/>
      <c r="I11" s="113"/>
      <c r="J11" s="41"/>
      <c r="K11" s="42"/>
      <c r="L11" s="112"/>
      <c r="M11" s="113"/>
      <c r="N11" s="41"/>
      <c r="O11" s="42"/>
      <c r="P11" s="112"/>
      <c r="Q11" s="113"/>
      <c r="R11" s="43"/>
      <c r="S11" s="42"/>
      <c r="T11" s="112"/>
      <c r="U11" s="113"/>
      <c r="V11" s="41"/>
      <c r="W11" s="42"/>
      <c r="X11" s="112"/>
      <c r="Y11" s="113"/>
      <c r="Z11" s="43"/>
      <c r="AA11" s="42"/>
      <c r="AB11" s="84"/>
      <c r="AC11" s="85"/>
      <c r="AD11" s="44"/>
      <c r="AE11" s="42"/>
      <c r="AF11" s="112"/>
      <c r="AG11" s="113"/>
      <c r="AH11" s="41"/>
      <c r="AI11" s="42"/>
      <c r="AJ11" s="112"/>
      <c r="AK11" s="113"/>
      <c r="AL11" s="44"/>
      <c r="AM11" s="42"/>
      <c r="AN11" s="112"/>
      <c r="AO11" s="113"/>
      <c r="AP11" s="44"/>
      <c r="AQ11" s="42"/>
      <c r="AR11" s="112"/>
      <c r="AS11" s="113"/>
      <c r="AT11" s="44"/>
      <c r="AU11" s="42"/>
      <c r="AV11" s="112"/>
      <c r="AW11" s="113"/>
      <c r="AX11" s="44"/>
      <c r="AY11" s="42"/>
      <c r="AZ11" s="112"/>
      <c r="BA11" s="113"/>
      <c r="BB11" s="44"/>
      <c r="BC11" s="42"/>
      <c r="BD11" s="112"/>
      <c r="BE11" s="113"/>
      <c r="BF11" s="44"/>
    </row>
    <row r="12" spans="2:58" ht="15" hidden="1" customHeight="1">
      <c r="B12" s="110" t="str">
        <f>pedagoger!B4</f>
        <v>AOR</v>
      </c>
      <c r="C12" s="110" t="str">
        <f>pedagoger!C4</f>
        <v>FSKL</v>
      </c>
      <c r="D12" s="110">
        <f>pedagoger!F4</f>
        <v>1080</v>
      </c>
      <c r="E12" s="111">
        <f t="shared" ref="E12:E75" si="1">SUM(J12,N12,R12,V12,Z12,AD12,AH12,AL12,AP12,AT12,AX12,BB12,BF12)</f>
        <v>0</v>
      </c>
      <c r="F12" s="111">
        <f>pedagoger!K4</f>
        <v>1080</v>
      </c>
      <c r="H12" s="112"/>
      <c r="I12" s="113"/>
      <c r="J12" s="41"/>
      <c r="K12" s="42"/>
      <c r="L12" s="112"/>
      <c r="M12" s="113"/>
      <c r="N12" s="41"/>
      <c r="O12" s="42"/>
      <c r="P12" s="112"/>
      <c r="Q12" s="113"/>
      <c r="R12" s="43"/>
      <c r="S12" s="42"/>
      <c r="T12" s="112"/>
      <c r="U12" s="113"/>
      <c r="V12" s="41"/>
      <c r="W12" s="42"/>
      <c r="X12" s="112"/>
      <c r="Y12" s="113"/>
      <c r="Z12" s="43"/>
      <c r="AA12" s="42"/>
      <c r="AB12" s="84"/>
      <c r="AC12" s="85"/>
      <c r="AD12" s="44"/>
      <c r="AE12" s="42"/>
      <c r="AF12" s="112"/>
      <c r="AG12" s="113"/>
      <c r="AH12" s="41"/>
      <c r="AI12" s="42"/>
      <c r="AJ12" s="112"/>
      <c r="AK12" s="113"/>
      <c r="AL12" s="44"/>
      <c r="AM12" s="42"/>
      <c r="AN12" s="112"/>
      <c r="AO12" s="113"/>
      <c r="AP12" s="44"/>
      <c r="AQ12" s="42"/>
      <c r="AR12" s="112"/>
      <c r="AS12" s="113"/>
      <c r="AT12" s="44"/>
      <c r="AU12" s="42"/>
      <c r="AV12" s="112"/>
      <c r="AW12" s="113"/>
      <c r="AX12" s="44"/>
      <c r="AY12" s="42"/>
      <c r="AZ12" s="112"/>
      <c r="BA12" s="113"/>
      <c r="BB12" s="44"/>
      <c r="BC12" s="42"/>
      <c r="BD12" s="112"/>
      <c r="BE12" s="113"/>
      <c r="BF12" s="44"/>
    </row>
    <row r="13" spans="2:58" ht="15" hidden="1" customHeight="1">
      <c r="B13" s="110" t="str">
        <f>pedagoger!B5</f>
        <v>ANK</v>
      </c>
      <c r="C13" s="110" t="str">
        <f>pedagoger!C5</f>
        <v>FSKL</v>
      </c>
      <c r="D13" s="110">
        <f>pedagoger!F5</f>
        <v>1080</v>
      </c>
      <c r="E13" s="111">
        <f t="shared" si="1"/>
        <v>0</v>
      </c>
      <c r="F13" s="111">
        <f>pedagoger!K5</f>
        <v>1080</v>
      </c>
      <c r="H13" s="112"/>
      <c r="I13" s="113"/>
      <c r="J13" s="41"/>
      <c r="K13" s="42"/>
      <c r="L13" s="112"/>
      <c r="M13" s="113"/>
      <c r="N13" s="41"/>
      <c r="O13" s="42"/>
      <c r="P13" s="112"/>
      <c r="Q13" s="113"/>
      <c r="R13" s="43"/>
      <c r="S13" s="42"/>
      <c r="T13" s="112"/>
      <c r="U13" s="113"/>
      <c r="V13" s="41"/>
      <c r="W13" s="42"/>
      <c r="X13" s="112"/>
      <c r="Y13" s="113"/>
      <c r="Z13" s="43"/>
      <c r="AA13" s="42"/>
      <c r="AB13" s="84"/>
      <c r="AC13" s="85"/>
      <c r="AD13" s="44"/>
      <c r="AE13" s="42"/>
      <c r="AF13" s="112"/>
      <c r="AG13" s="113"/>
      <c r="AH13" s="41"/>
      <c r="AI13" s="42"/>
      <c r="AJ13" s="112"/>
      <c r="AK13" s="113"/>
      <c r="AL13" s="44"/>
      <c r="AM13" s="42"/>
      <c r="AN13" s="112"/>
      <c r="AO13" s="113"/>
      <c r="AP13" s="44"/>
      <c r="AQ13" s="42"/>
      <c r="AR13" s="112"/>
      <c r="AS13" s="113"/>
      <c r="AT13" s="44"/>
      <c r="AU13" s="42"/>
      <c r="AV13" s="112"/>
      <c r="AW13" s="113"/>
      <c r="AX13" s="44"/>
      <c r="AY13" s="42"/>
      <c r="AZ13" s="112"/>
      <c r="BA13" s="113"/>
      <c r="BB13" s="44"/>
      <c r="BC13" s="42"/>
      <c r="BD13" s="112"/>
      <c r="BE13" s="113"/>
      <c r="BF13" s="44"/>
    </row>
    <row r="14" spans="2:58" ht="15" hidden="1" customHeight="1">
      <c r="B14" s="110" t="str">
        <f>pedagoger!B6</f>
        <v>BBA</v>
      </c>
      <c r="C14" s="110" t="str">
        <f>pedagoger!C6</f>
        <v>FSKL</v>
      </c>
      <c r="D14" s="110">
        <f>pedagoger!F6</f>
        <v>1080</v>
      </c>
      <c r="E14" s="111">
        <f t="shared" si="1"/>
        <v>0</v>
      </c>
      <c r="F14" s="111">
        <f>pedagoger!K6</f>
        <v>1080</v>
      </c>
      <c r="H14" s="112"/>
      <c r="I14" s="113"/>
      <c r="J14" s="41"/>
      <c r="K14" s="42"/>
      <c r="L14" s="112"/>
      <c r="M14" s="113"/>
      <c r="N14" s="41"/>
      <c r="O14" s="42"/>
      <c r="P14" s="112"/>
      <c r="Q14" s="113"/>
      <c r="R14" s="43"/>
      <c r="S14" s="42"/>
      <c r="T14" s="112"/>
      <c r="U14" s="113"/>
      <c r="V14" s="41"/>
      <c r="W14" s="42"/>
      <c r="X14" s="112"/>
      <c r="Y14" s="113"/>
      <c r="Z14" s="43"/>
      <c r="AA14" s="42"/>
      <c r="AB14" s="84"/>
      <c r="AC14" s="85"/>
      <c r="AD14" s="44"/>
      <c r="AE14" s="42"/>
      <c r="AF14" s="112"/>
      <c r="AG14" s="113"/>
      <c r="AH14" s="41"/>
      <c r="AI14" s="42"/>
      <c r="AJ14" s="112"/>
      <c r="AK14" s="113"/>
      <c r="AL14" s="44"/>
      <c r="AM14" s="42"/>
      <c r="AN14" s="112"/>
      <c r="AO14" s="113"/>
      <c r="AP14" s="44"/>
      <c r="AQ14" s="42"/>
      <c r="AR14" s="112"/>
      <c r="AS14" s="113"/>
      <c r="AT14" s="44"/>
      <c r="AU14" s="42"/>
      <c r="AV14" s="112"/>
      <c r="AW14" s="113"/>
      <c r="AX14" s="44"/>
      <c r="AY14" s="42"/>
      <c r="AZ14" s="112"/>
      <c r="BA14" s="113"/>
      <c r="BB14" s="44"/>
      <c r="BC14" s="42"/>
      <c r="BD14" s="112"/>
      <c r="BE14" s="113"/>
      <c r="BF14" s="44"/>
    </row>
    <row r="15" spans="2:58" ht="15" hidden="1" customHeight="1">
      <c r="B15" s="110" t="str">
        <f>pedagoger!B7</f>
        <v>BLA</v>
      </c>
      <c r="C15" s="110" t="str">
        <f>pedagoger!C7</f>
        <v>L1</v>
      </c>
      <c r="D15" s="110">
        <f>pedagoger!F7</f>
        <v>1080</v>
      </c>
      <c r="E15" s="111">
        <f t="shared" si="1"/>
        <v>0</v>
      </c>
      <c r="F15" s="111">
        <f>pedagoger!K7</f>
        <v>0</v>
      </c>
      <c r="H15" s="112"/>
      <c r="I15" s="113"/>
      <c r="J15" s="41"/>
      <c r="K15" s="42"/>
      <c r="L15" s="112"/>
      <c r="M15" s="113"/>
      <c r="N15" s="41"/>
      <c r="O15" s="42"/>
      <c r="P15" s="112"/>
      <c r="Q15" s="113"/>
      <c r="R15" s="43"/>
      <c r="S15" s="42"/>
      <c r="T15" s="112"/>
      <c r="U15" s="113"/>
      <c r="V15" s="41"/>
      <c r="W15" s="42"/>
      <c r="X15" s="112"/>
      <c r="Y15" s="113"/>
      <c r="Z15" s="43"/>
      <c r="AA15" s="42"/>
      <c r="AB15" s="84"/>
      <c r="AC15" s="85"/>
      <c r="AD15" s="44"/>
      <c r="AE15" s="42"/>
      <c r="AF15" s="112"/>
      <c r="AG15" s="113"/>
      <c r="AH15" s="41"/>
      <c r="AI15" s="42"/>
      <c r="AJ15" s="112"/>
      <c r="AK15" s="113"/>
      <c r="AL15" s="44"/>
      <c r="AM15" s="42"/>
      <c r="AN15" s="112"/>
      <c r="AO15" s="113"/>
      <c r="AP15" s="44"/>
      <c r="AQ15" s="42"/>
      <c r="AR15" s="112"/>
      <c r="AS15" s="113"/>
      <c r="AT15" s="44"/>
      <c r="AU15" s="42"/>
      <c r="AV15" s="112"/>
      <c r="AW15" s="113"/>
      <c r="AX15" s="44"/>
      <c r="AY15" s="42"/>
      <c r="AZ15" s="112"/>
      <c r="BA15" s="113"/>
      <c r="BB15" s="44"/>
      <c r="BC15" s="42"/>
      <c r="BD15" s="112"/>
      <c r="BE15" s="113"/>
      <c r="BF15" s="44"/>
    </row>
    <row r="16" spans="2:58" ht="15" hidden="1" customHeight="1">
      <c r="B16" s="110" t="str">
        <f>pedagoger!B8</f>
        <v>BOB</v>
      </c>
      <c r="C16" s="110" t="str">
        <f>pedagoger!C8</f>
        <v>L1</v>
      </c>
      <c r="D16" s="110">
        <f>pedagoger!F8</f>
        <v>1080</v>
      </c>
      <c r="E16" s="111">
        <f t="shared" si="1"/>
        <v>0</v>
      </c>
      <c r="F16" s="111">
        <f>pedagoger!K8</f>
        <v>0</v>
      </c>
      <c r="H16" s="112"/>
      <c r="I16" s="113"/>
      <c r="J16" s="41"/>
      <c r="K16" s="42"/>
      <c r="L16" s="112"/>
      <c r="M16" s="113"/>
      <c r="N16" s="41"/>
      <c r="O16" s="42"/>
      <c r="P16" s="112"/>
      <c r="Q16" s="113"/>
      <c r="R16" s="43"/>
      <c r="S16" s="42"/>
      <c r="T16" s="112"/>
      <c r="U16" s="113"/>
      <c r="V16" s="41"/>
      <c r="W16" s="42"/>
      <c r="X16" s="112"/>
      <c r="Y16" s="113"/>
      <c r="Z16" s="43"/>
      <c r="AA16" s="42"/>
      <c r="AB16" s="84"/>
      <c r="AC16" s="85"/>
      <c r="AD16" s="44"/>
      <c r="AE16" s="42"/>
      <c r="AF16" s="112"/>
      <c r="AG16" s="113"/>
      <c r="AH16" s="41"/>
      <c r="AI16" s="42"/>
      <c r="AJ16" s="112"/>
      <c r="AK16" s="113"/>
      <c r="AL16" s="44"/>
      <c r="AM16" s="42"/>
      <c r="AN16" s="112"/>
      <c r="AO16" s="113"/>
      <c r="AP16" s="44"/>
      <c r="AQ16" s="42"/>
      <c r="AR16" s="112"/>
      <c r="AS16" s="113"/>
      <c r="AT16" s="44"/>
      <c r="AU16" s="42"/>
      <c r="AV16" s="112"/>
      <c r="AW16" s="113"/>
      <c r="AX16" s="44"/>
      <c r="AY16" s="42"/>
      <c r="AZ16" s="112"/>
      <c r="BA16" s="113"/>
      <c r="BB16" s="44"/>
      <c r="BC16" s="42"/>
      <c r="BD16" s="112"/>
      <c r="BE16" s="113"/>
      <c r="BF16" s="44"/>
    </row>
    <row r="17" spans="2:58" ht="15" hidden="1" customHeight="1">
      <c r="B17" s="110" t="str">
        <f>pedagoger!B9</f>
        <v>BCI</v>
      </c>
      <c r="C17" s="110" t="str">
        <f>pedagoger!C9</f>
        <v>L1</v>
      </c>
      <c r="D17" s="110">
        <f>pedagoger!F9</f>
        <v>1080</v>
      </c>
      <c r="E17" s="111">
        <f t="shared" si="1"/>
        <v>0</v>
      </c>
      <c r="F17" s="111">
        <f>pedagoger!K9</f>
        <v>0</v>
      </c>
      <c r="H17" s="112"/>
      <c r="I17" s="113"/>
      <c r="J17" s="41"/>
      <c r="K17" s="42"/>
      <c r="L17" s="112"/>
      <c r="M17" s="113"/>
      <c r="N17" s="41"/>
      <c r="O17" s="42"/>
      <c r="P17" s="112"/>
      <c r="Q17" s="113"/>
      <c r="R17" s="43"/>
      <c r="S17" s="42"/>
      <c r="T17" s="112"/>
      <c r="U17" s="113"/>
      <c r="V17" s="41"/>
      <c r="W17" s="42"/>
      <c r="X17" s="112"/>
      <c r="Y17" s="113"/>
      <c r="Z17" s="43"/>
      <c r="AA17" s="42"/>
      <c r="AB17" s="84"/>
      <c r="AC17" s="85"/>
      <c r="AD17" s="44"/>
      <c r="AE17" s="42"/>
      <c r="AF17" s="112"/>
      <c r="AG17" s="113"/>
      <c r="AH17" s="41"/>
      <c r="AI17" s="42"/>
      <c r="AJ17" s="112"/>
      <c r="AK17" s="113"/>
      <c r="AL17" s="44"/>
      <c r="AM17" s="42"/>
      <c r="AN17" s="112"/>
      <c r="AO17" s="113"/>
      <c r="AP17" s="44"/>
      <c r="AQ17" s="42"/>
      <c r="AR17" s="112"/>
      <c r="AS17" s="113"/>
      <c r="AT17" s="44"/>
      <c r="AU17" s="42"/>
      <c r="AV17" s="112"/>
      <c r="AW17" s="113"/>
      <c r="AX17" s="44"/>
      <c r="AY17" s="42"/>
      <c r="AZ17" s="112"/>
      <c r="BA17" s="113"/>
      <c r="BB17" s="44"/>
      <c r="BC17" s="42"/>
      <c r="BD17" s="112"/>
      <c r="BE17" s="113"/>
      <c r="BF17" s="44"/>
    </row>
    <row r="18" spans="2:58" ht="15" hidden="1" customHeight="1">
      <c r="B18" s="110" t="str">
        <f>pedagoger!B10</f>
        <v>BTH</v>
      </c>
      <c r="C18" s="110" t="str">
        <f>pedagoger!C10</f>
        <v>L2</v>
      </c>
      <c r="D18" s="110">
        <f>pedagoger!F10</f>
        <v>1080</v>
      </c>
      <c r="E18" s="111">
        <f t="shared" si="1"/>
        <v>0</v>
      </c>
      <c r="F18" s="111">
        <f>pedagoger!K10</f>
        <v>0</v>
      </c>
      <c r="H18" s="112"/>
      <c r="I18" s="113"/>
      <c r="J18" s="41"/>
      <c r="K18" s="42"/>
      <c r="L18" s="112"/>
      <c r="M18" s="113"/>
      <c r="N18" s="41"/>
      <c r="O18" s="42"/>
      <c r="P18" s="112"/>
      <c r="Q18" s="113"/>
      <c r="R18" s="43"/>
      <c r="S18" s="42"/>
      <c r="T18" s="112"/>
      <c r="U18" s="113"/>
      <c r="V18" s="41"/>
      <c r="W18" s="42"/>
      <c r="X18" s="112"/>
      <c r="Y18" s="113"/>
      <c r="Z18" s="43"/>
      <c r="AA18" s="42"/>
      <c r="AB18" s="84"/>
      <c r="AC18" s="85"/>
      <c r="AD18" s="44"/>
      <c r="AE18" s="42"/>
      <c r="AF18" s="112"/>
      <c r="AG18" s="113"/>
      <c r="AH18" s="41"/>
      <c r="AI18" s="42"/>
      <c r="AJ18" s="112"/>
      <c r="AK18" s="113"/>
      <c r="AL18" s="44"/>
      <c r="AM18" s="42"/>
      <c r="AN18" s="112"/>
      <c r="AO18" s="113"/>
      <c r="AP18" s="44"/>
      <c r="AQ18" s="42"/>
      <c r="AR18" s="112"/>
      <c r="AS18" s="113"/>
      <c r="AT18" s="44"/>
      <c r="AU18" s="42"/>
      <c r="AV18" s="112"/>
      <c r="AW18" s="113"/>
      <c r="AX18" s="44"/>
      <c r="AY18" s="42"/>
      <c r="AZ18" s="112"/>
      <c r="BA18" s="113"/>
      <c r="BB18" s="44"/>
      <c r="BC18" s="42"/>
      <c r="BD18" s="112"/>
      <c r="BE18" s="113"/>
      <c r="BF18" s="44"/>
    </row>
    <row r="19" spans="2:58" ht="15" hidden="1" customHeight="1">
      <c r="B19" s="110" t="str">
        <f>pedagoger!B11</f>
        <v>BPE</v>
      </c>
      <c r="C19" s="110" t="str">
        <f>pedagoger!C11</f>
        <v>L2</v>
      </c>
      <c r="D19" s="110">
        <f>pedagoger!F11</f>
        <v>1080</v>
      </c>
      <c r="E19" s="111">
        <f t="shared" si="1"/>
        <v>0</v>
      </c>
      <c r="F19" s="111">
        <f>pedagoger!K11</f>
        <v>0</v>
      </c>
      <c r="H19" s="112"/>
      <c r="I19" s="113"/>
      <c r="J19" s="41"/>
      <c r="K19" s="42"/>
      <c r="L19" s="112"/>
      <c r="M19" s="113"/>
      <c r="N19" s="41"/>
      <c r="O19" s="42"/>
      <c r="P19" s="112"/>
      <c r="Q19" s="113"/>
      <c r="R19" s="43"/>
      <c r="S19" s="42"/>
      <c r="T19" s="112"/>
      <c r="U19" s="113"/>
      <c r="V19" s="41"/>
      <c r="W19" s="42"/>
      <c r="X19" s="112"/>
      <c r="Y19" s="113"/>
      <c r="Z19" s="43"/>
      <c r="AA19" s="42"/>
      <c r="AB19" s="84"/>
      <c r="AC19" s="85"/>
      <c r="AD19" s="44"/>
      <c r="AE19" s="42"/>
      <c r="AF19" s="112"/>
      <c r="AG19" s="113"/>
      <c r="AH19" s="41"/>
      <c r="AI19" s="42"/>
      <c r="AJ19" s="112"/>
      <c r="AK19" s="113"/>
      <c r="AL19" s="44"/>
      <c r="AM19" s="42"/>
      <c r="AN19" s="112"/>
      <c r="AO19" s="113"/>
      <c r="AP19" s="44"/>
      <c r="AQ19" s="42"/>
      <c r="AR19" s="112"/>
      <c r="AS19" s="113"/>
      <c r="AT19" s="44"/>
      <c r="AU19" s="42"/>
      <c r="AV19" s="112"/>
      <c r="AW19" s="113"/>
      <c r="AX19" s="44"/>
      <c r="AY19" s="42"/>
      <c r="AZ19" s="112"/>
      <c r="BA19" s="113"/>
      <c r="BB19" s="44"/>
      <c r="BC19" s="42"/>
      <c r="BD19" s="112"/>
      <c r="BE19" s="113"/>
      <c r="BF19" s="44"/>
    </row>
    <row r="20" spans="2:58" ht="15" hidden="1" customHeight="1">
      <c r="B20" s="110" t="str">
        <f>pedagoger!B12</f>
        <v>DBA</v>
      </c>
      <c r="C20" s="110" t="str">
        <f>pedagoger!C12</f>
        <v>L2</v>
      </c>
      <c r="D20" s="110">
        <f>pedagoger!F12</f>
        <v>1080</v>
      </c>
      <c r="E20" s="111">
        <f t="shared" si="1"/>
        <v>0</v>
      </c>
      <c r="F20" s="111">
        <f>pedagoger!K12</f>
        <v>0</v>
      </c>
      <c r="H20" s="112"/>
      <c r="I20" s="113"/>
      <c r="J20" s="41"/>
      <c r="K20" s="42"/>
      <c r="L20" s="112"/>
      <c r="M20" s="113"/>
      <c r="N20" s="41"/>
      <c r="O20" s="42"/>
      <c r="P20" s="112"/>
      <c r="Q20" s="113"/>
      <c r="R20" s="43"/>
      <c r="S20" s="42"/>
      <c r="T20" s="112"/>
      <c r="U20" s="113"/>
      <c r="V20" s="41"/>
      <c r="W20" s="42"/>
      <c r="X20" s="112"/>
      <c r="Y20" s="113"/>
      <c r="Z20" s="43"/>
      <c r="AA20" s="42"/>
      <c r="AB20" s="84"/>
      <c r="AC20" s="85"/>
      <c r="AD20" s="44"/>
      <c r="AE20" s="42"/>
      <c r="AF20" s="112"/>
      <c r="AG20" s="113"/>
      <c r="AH20" s="41"/>
      <c r="AI20" s="42"/>
      <c r="AJ20" s="112"/>
      <c r="AK20" s="113"/>
      <c r="AL20" s="44"/>
      <c r="AM20" s="42"/>
      <c r="AN20" s="112"/>
      <c r="AO20" s="113"/>
      <c r="AP20" s="44"/>
      <c r="AQ20" s="42"/>
      <c r="AR20" s="112"/>
      <c r="AS20" s="113"/>
      <c r="AT20" s="44"/>
      <c r="AU20" s="42"/>
      <c r="AV20" s="112"/>
      <c r="AW20" s="113"/>
      <c r="AX20" s="44"/>
      <c r="AY20" s="42"/>
      <c r="AZ20" s="112"/>
      <c r="BA20" s="113"/>
      <c r="BB20" s="44"/>
      <c r="BC20" s="42"/>
      <c r="BD20" s="112"/>
      <c r="BE20" s="113"/>
      <c r="BF20" s="44"/>
    </row>
    <row r="21" spans="2:58" ht="15" hidden="1" customHeight="1">
      <c r="B21" s="110" t="str">
        <f>pedagoger!B13</f>
        <v>EBA</v>
      </c>
      <c r="C21" s="110" t="str">
        <f>pedagoger!C13</f>
        <v>L3</v>
      </c>
      <c r="D21" s="110">
        <f>pedagoger!F13</f>
        <v>1080</v>
      </c>
      <c r="E21" s="111">
        <f t="shared" si="1"/>
        <v>0</v>
      </c>
      <c r="F21" s="111">
        <f>pedagoger!K13</f>
        <v>0</v>
      </c>
      <c r="H21" s="112"/>
      <c r="I21" s="113"/>
      <c r="J21" s="41"/>
      <c r="K21" s="42"/>
      <c r="L21" s="112"/>
      <c r="M21" s="113"/>
      <c r="N21" s="41"/>
      <c r="O21" s="42"/>
      <c r="P21" s="112"/>
      <c r="Q21" s="113"/>
      <c r="R21" s="43"/>
      <c r="S21" s="42"/>
      <c r="T21" s="112"/>
      <c r="U21" s="113"/>
      <c r="V21" s="41"/>
      <c r="W21" s="42"/>
      <c r="X21" s="112"/>
      <c r="Y21" s="113"/>
      <c r="Z21" s="43"/>
      <c r="AA21" s="42"/>
      <c r="AB21" s="84"/>
      <c r="AC21" s="85"/>
      <c r="AD21" s="44"/>
      <c r="AE21" s="42"/>
      <c r="AF21" s="112"/>
      <c r="AG21" s="113"/>
      <c r="AH21" s="41"/>
      <c r="AI21" s="42"/>
      <c r="AJ21" s="112"/>
      <c r="AK21" s="113"/>
      <c r="AL21" s="44"/>
      <c r="AM21" s="42"/>
      <c r="AN21" s="112"/>
      <c r="AO21" s="113"/>
      <c r="AP21" s="44"/>
      <c r="AQ21" s="42"/>
      <c r="AR21" s="112"/>
      <c r="AS21" s="113"/>
      <c r="AT21" s="44"/>
      <c r="AU21" s="42"/>
      <c r="AV21" s="112"/>
      <c r="AW21" s="113"/>
      <c r="AX21" s="44"/>
      <c r="AY21" s="42"/>
      <c r="AZ21" s="112"/>
      <c r="BA21" s="113"/>
      <c r="BB21" s="44"/>
      <c r="BC21" s="42"/>
      <c r="BD21" s="112"/>
      <c r="BE21" s="113"/>
      <c r="BF21" s="44"/>
    </row>
    <row r="22" spans="2:58" ht="15" hidden="1" customHeight="1">
      <c r="B22" s="110" t="str">
        <f>pedagoger!B14</f>
        <v>EPE</v>
      </c>
      <c r="C22" s="110" t="str">
        <f>pedagoger!C14</f>
        <v>L3</v>
      </c>
      <c r="D22" s="110">
        <f>pedagoger!F14</f>
        <v>1080</v>
      </c>
      <c r="E22" s="111">
        <f t="shared" si="1"/>
        <v>0</v>
      </c>
      <c r="F22" s="111">
        <f>pedagoger!K14</f>
        <v>0</v>
      </c>
      <c r="H22" s="112"/>
      <c r="I22" s="113"/>
      <c r="J22" s="41"/>
      <c r="K22" s="42"/>
      <c r="L22" s="112"/>
      <c r="M22" s="113"/>
      <c r="N22" s="41"/>
      <c r="O22" s="42"/>
      <c r="P22" s="112"/>
      <c r="Q22" s="113"/>
      <c r="R22" s="43"/>
      <c r="S22" s="42"/>
      <c r="T22" s="112"/>
      <c r="U22" s="113"/>
      <c r="V22" s="41"/>
      <c r="W22" s="42"/>
      <c r="X22" s="112"/>
      <c r="Y22" s="113"/>
      <c r="Z22" s="43"/>
      <c r="AA22" s="42"/>
      <c r="AB22" s="84"/>
      <c r="AC22" s="85"/>
      <c r="AD22" s="44"/>
      <c r="AE22" s="42"/>
      <c r="AF22" s="112"/>
      <c r="AG22" s="113"/>
      <c r="AH22" s="41"/>
      <c r="AI22" s="42"/>
      <c r="AJ22" s="112"/>
      <c r="AK22" s="113"/>
      <c r="AL22" s="44"/>
      <c r="AM22" s="42"/>
      <c r="AN22" s="112"/>
      <c r="AO22" s="113"/>
      <c r="AP22" s="44"/>
      <c r="AQ22" s="42"/>
      <c r="AR22" s="112"/>
      <c r="AS22" s="113"/>
      <c r="AT22" s="44"/>
      <c r="AU22" s="42"/>
      <c r="AV22" s="112"/>
      <c r="AW22" s="113"/>
      <c r="AX22" s="44"/>
      <c r="AY22" s="42"/>
      <c r="AZ22" s="112"/>
      <c r="BA22" s="113"/>
      <c r="BB22" s="44"/>
      <c r="BC22" s="42"/>
      <c r="BD22" s="112"/>
      <c r="BE22" s="113"/>
      <c r="BF22" s="44"/>
    </row>
    <row r="23" spans="2:58" ht="15" hidden="1" customHeight="1">
      <c r="B23" s="110" t="str">
        <f>pedagoger!B15</f>
        <v>EOR</v>
      </c>
      <c r="C23" s="110" t="str">
        <f>pedagoger!C15</f>
        <v>L3</v>
      </c>
      <c r="D23" s="110">
        <f>pedagoger!F15</f>
        <v>1080</v>
      </c>
      <c r="E23" s="111">
        <f t="shared" si="1"/>
        <v>0</v>
      </c>
      <c r="F23" s="111">
        <f>pedagoger!K15</f>
        <v>0</v>
      </c>
      <c r="H23" s="114"/>
      <c r="I23" s="113"/>
      <c r="J23" s="41"/>
      <c r="K23" s="42"/>
      <c r="L23" s="114"/>
      <c r="M23" s="113"/>
      <c r="N23" s="41"/>
      <c r="O23" s="42"/>
      <c r="P23" s="114"/>
      <c r="Q23" s="113"/>
      <c r="R23" s="43"/>
      <c r="S23" s="42"/>
      <c r="T23" s="114"/>
      <c r="U23" s="113"/>
      <c r="V23" s="41"/>
      <c r="W23" s="42"/>
      <c r="X23" s="114"/>
      <c r="Y23" s="113"/>
      <c r="Z23" s="43"/>
      <c r="AA23" s="42"/>
      <c r="AB23" s="84"/>
      <c r="AC23" s="85"/>
      <c r="AD23" s="44"/>
      <c r="AE23" s="42"/>
      <c r="AF23" s="114"/>
      <c r="AG23" s="113"/>
      <c r="AH23" s="41"/>
      <c r="AI23" s="42"/>
      <c r="AJ23" s="112"/>
      <c r="AK23" s="113"/>
      <c r="AL23" s="44"/>
      <c r="AM23" s="42"/>
      <c r="AN23" s="114"/>
      <c r="AO23" s="113"/>
      <c r="AP23" s="44"/>
      <c r="AQ23" s="42"/>
      <c r="AR23" s="112"/>
      <c r="AS23" s="113"/>
      <c r="AT23" s="44"/>
      <c r="AU23" s="42"/>
      <c r="AV23" s="112"/>
      <c r="AW23" s="113"/>
      <c r="AX23" s="44"/>
      <c r="AY23" s="42"/>
      <c r="AZ23" s="112"/>
      <c r="BA23" s="113"/>
      <c r="BB23" s="44"/>
      <c r="BC23" s="42"/>
      <c r="BD23" s="112"/>
      <c r="BE23" s="113"/>
      <c r="BF23" s="44"/>
    </row>
    <row r="24" spans="2:58" ht="15" hidden="1" customHeight="1">
      <c r="B24" s="110" t="str">
        <f>pedagoger!B16</f>
        <v>GTI</v>
      </c>
      <c r="C24" s="110" t="str">
        <f>pedagoger!C16</f>
        <v>M5</v>
      </c>
      <c r="D24" s="110">
        <f>pedagoger!F16</f>
        <v>1080</v>
      </c>
      <c r="E24" s="111">
        <f t="shared" si="1"/>
        <v>0</v>
      </c>
      <c r="F24" s="111">
        <f>pedagoger!K16</f>
        <v>0</v>
      </c>
      <c r="H24" s="115"/>
      <c r="I24" s="113"/>
      <c r="J24" s="41"/>
      <c r="K24" s="67"/>
      <c r="L24" s="112"/>
      <c r="M24" s="113"/>
      <c r="N24" s="41"/>
      <c r="O24" s="67"/>
      <c r="P24" s="112"/>
      <c r="Q24" s="113"/>
      <c r="R24" s="43"/>
      <c r="S24" s="67"/>
      <c r="T24" s="112"/>
      <c r="U24" s="113"/>
      <c r="V24" s="41"/>
      <c r="W24" s="67"/>
      <c r="X24" s="112"/>
      <c r="Y24" s="113"/>
      <c r="Z24" s="43"/>
      <c r="AA24" s="67"/>
      <c r="AB24" s="84"/>
      <c r="AC24" s="85"/>
      <c r="AD24" s="44"/>
      <c r="AE24" s="42"/>
      <c r="AF24" s="112"/>
      <c r="AG24" s="113"/>
      <c r="AH24" s="41"/>
      <c r="AI24" s="67"/>
      <c r="AJ24" s="112"/>
      <c r="AK24" s="113"/>
      <c r="AL24" s="44"/>
      <c r="AM24" s="67"/>
      <c r="AN24" s="112"/>
      <c r="AO24" s="113"/>
      <c r="AP24" s="44"/>
      <c r="AQ24" s="67"/>
      <c r="AR24" s="112"/>
      <c r="AS24" s="113"/>
      <c r="AT24" s="44"/>
      <c r="AU24" s="67"/>
      <c r="AV24" s="112"/>
      <c r="AW24" s="113"/>
      <c r="AX24" s="44"/>
      <c r="AY24" s="67"/>
      <c r="AZ24" s="112"/>
      <c r="BA24" s="113"/>
      <c r="BB24" s="44"/>
      <c r="BC24" s="67"/>
      <c r="BD24" s="112"/>
      <c r="BE24" s="113"/>
      <c r="BF24" s="44"/>
    </row>
    <row r="25" spans="2:58" ht="15" hidden="1" customHeight="1">
      <c r="B25" s="110" t="str">
        <f>pedagoger!B17</f>
        <v>GDI</v>
      </c>
      <c r="C25" s="110" t="str">
        <f>pedagoger!C17</f>
        <v>M5</v>
      </c>
      <c r="D25" s="110">
        <f>pedagoger!F17</f>
        <v>1080</v>
      </c>
      <c r="E25" s="111">
        <f t="shared" si="1"/>
        <v>0</v>
      </c>
      <c r="F25" s="111">
        <f>pedagoger!K17</f>
        <v>0</v>
      </c>
      <c r="H25" s="115"/>
      <c r="I25" s="113"/>
      <c r="J25" s="41"/>
      <c r="K25" s="67"/>
      <c r="L25" s="112"/>
      <c r="M25" s="113"/>
      <c r="N25" s="41"/>
      <c r="O25" s="67"/>
      <c r="P25" s="112"/>
      <c r="Q25" s="113"/>
      <c r="R25" s="43"/>
      <c r="S25" s="67"/>
      <c r="T25" s="112"/>
      <c r="U25" s="113"/>
      <c r="V25" s="41"/>
      <c r="W25" s="67"/>
      <c r="X25" s="112"/>
      <c r="Y25" s="113"/>
      <c r="Z25" s="43"/>
      <c r="AA25" s="67"/>
      <c r="AB25" s="84"/>
      <c r="AC25" s="85"/>
      <c r="AD25" s="44"/>
      <c r="AE25" s="42"/>
      <c r="AF25" s="112"/>
      <c r="AG25" s="113"/>
      <c r="AH25" s="41"/>
      <c r="AI25" s="67"/>
      <c r="AJ25" s="112"/>
      <c r="AK25" s="113"/>
      <c r="AL25" s="44"/>
      <c r="AM25" s="67"/>
      <c r="AN25" s="112"/>
      <c r="AO25" s="113"/>
      <c r="AP25" s="44"/>
      <c r="AQ25" s="67"/>
      <c r="AR25" s="112"/>
      <c r="AS25" s="113"/>
      <c r="AT25" s="44"/>
      <c r="AU25" s="67"/>
      <c r="AV25" s="112"/>
      <c r="AW25" s="113"/>
      <c r="AX25" s="44"/>
      <c r="AY25" s="67"/>
      <c r="AZ25" s="112"/>
      <c r="BA25" s="113"/>
      <c r="BB25" s="44"/>
      <c r="BC25" s="67"/>
      <c r="BD25" s="112"/>
      <c r="BE25" s="113"/>
      <c r="BF25" s="44"/>
    </row>
    <row r="26" spans="2:58" ht="15" hidden="1" customHeight="1">
      <c r="B26" s="110" t="str">
        <f>pedagoger!B18</f>
        <v>GBA</v>
      </c>
      <c r="C26" s="110" t="str">
        <f>pedagoger!C18</f>
        <v>M5</v>
      </c>
      <c r="D26" s="110">
        <f>pedagoger!F18</f>
        <v>1080</v>
      </c>
      <c r="E26" s="111">
        <f t="shared" si="1"/>
        <v>0</v>
      </c>
      <c r="F26" s="111">
        <f>pedagoger!K18</f>
        <v>0</v>
      </c>
      <c r="H26" s="114"/>
      <c r="I26" s="113"/>
      <c r="J26" s="41"/>
      <c r="K26" s="42"/>
      <c r="L26" s="112"/>
      <c r="M26" s="113"/>
      <c r="N26" s="41"/>
      <c r="O26" s="42"/>
      <c r="P26" s="114"/>
      <c r="Q26" s="113"/>
      <c r="R26" s="43"/>
      <c r="S26" s="42"/>
      <c r="T26" s="114"/>
      <c r="U26" s="113"/>
      <c r="V26" s="41"/>
      <c r="W26" s="42"/>
      <c r="X26" s="112"/>
      <c r="Y26" s="113"/>
      <c r="Z26" s="43"/>
      <c r="AA26" s="42"/>
      <c r="AB26" s="84"/>
      <c r="AC26" s="85"/>
      <c r="AD26" s="44"/>
      <c r="AE26" s="42"/>
      <c r="AF26" s="114"/>
      <c r="AG26" s="113"/>
      <c r="AH26" s="41"/>
      <c r="AI26" s="42"/>
      <c r="AJ26" s="112"/>
      <c r="AK26" s="113"/>
      <c r="AL26" s="44"/>
      <c r="AM26" s="42"/>
      <c r="AN26" s="114"/>
      <c r="AO26" s="113"/>
      <c r="AP26" s="44"/>
      <c r="AQ26" s="42"/>
      <c r="AR26" s="112"/>
      <c r="AS26" s="113"/>
      <c r="AT26" s="44"/>
      <c r="AU26" s="42"/>
      <c r="AV26" s="112"/>
      <c r="AW26" s="113"/>
      <c r="AX26" s="44"/>
      <c r="AY26" s="42"/>
      <c r="AZ26" s="112"/>
      <c r="BA26" s="113"/>
      <c r="BB26" s="44"/>
      <c r="BC26" s="42"/>
      <c r="BD26" s="112"/>
      <c r="BE26" s="113"/>
      <c r="BF26" s="44"/>
    </row>
    <row r="27" spans="2:58" ht="15" hidden="1" customHeight="1">
      <c r="B27" s="110" t="str">
        <f>pedagoger!B19</f>
        <v>GTA</v>
      </c>
      <c r="C27" s="110" t="str">
        <f>pedagoger!C19</f>
        <v>M4</v>
      </c>
      <c r="D27" s="110">
        <f>pedagoger!F19</f>
        <v>1080</v>
      </c>
      <c r="E27" s="111">
        <f t="shared" si="1"/>
        <v>0</v>
      </c>
      <c r="F27" s="111">
        <f>pedagoger!K19</f>
        <v>0</v>
      </c>
      <c r="H27" s="114"/>
      <c r="I27" s="113"/>
      <c r="J27" s="41"/>
      <c r="K27" s="42"/>
      <c r="L27" s="114"/>
      <c r="M27" s="113"/>
      <c r="N27" s="41"/>
      <c r="O27" s="42"/>
      <c r="P27" s="114"/>
      <c r="Q27" s="113"/>
      <c r="R27" s="43"/>
      <c r="S27" s="42"/>
      <c r="T27" s="114"/>
      <c r="U27" s="113"/>
      <c r="V27" s="41"/>
      <c r="W27" s="42"/>
      <c r="X27" s="114"/>
      <c r="Y27" s="113"/>
      <c r="Z27" s="43"/>
      <c r="AA27" s="42"/>
      <c r="AB27" s="84"/>
      <c r="AC27" s="85"/>
      <c r="AD27" s="44"/>
      <c r="AE27" s="42"/>
      <c r="AF27" s="114"/>
      <c r="AG27" s="113"/>
      <c r="AH27" s="41"/>
      <c r="AI27" s="42"/>
      <c r="AJ27" s="112"/>
      <c r="AK27" s="113"/>
      <c r="AL27" s="44"/>
      <c r="AM27" s="42"/>
      <c r="AN27" s="114"/>
      <c r="AO27" s="113"/>
      <c r="AP27" s="44"/>
      <c r="AQ27" s="42"/>
      <c r="AR27" s="112"/>
      <c r="AS27" s="113"/>
      <c r="AT27" s="44"/>
      <c r="AU27" s="42"/>
      <c r="AV27" s="112"/>
      <c r="AW27" s="113"/>
      <c r="AX27" s="44"/>
      <c r="AY27" s="42"/>
      <c r="AZ27" s="112"/>
      <c r="BA27" s="113"/>
      <c r="BB27" s="44"/>
      <c r="BC27" s="42"/>
      <c r="BD27" s="112"/>
      <c r="BE27" s="113"/>
      <c r="BF27" s="44"/>
    </row>
    <row r="28" spans="2:58" ht="15" hidden="1" customHeight="1">
      <c r="B28" s="110" t="str">
        <f>pedagoger!B20</f>
        <v>GSA</v>
      </c>
      <c r="C28" s="110" t="str">
        <f>pedagoger!C20</f>
        <v>M4</v>
      </c>
      <c r="D28" s="110">
        <f>pedagoger!F20</f>
        <v>1080</v>
      </c>
      <c r="E28" s="111">
        <f t="shared" si="1"/>
        <v>0</v>
      </c>
      <c r="F28" s="111">
        <f>pedagoger!K20</f>
        <v>0</v>
      </c>
      <c r="H28" s="112"/>
      <c r="I28" s="113"/>
      <c r="J28" s="41"/>
      <c r="K28" s="67"/>
      <c r="L28" s="112"/>
      <c r="M28" s="113"/>
      <c r="N28" s="41"/>
      <c r="O28" s="67"/>
      <c r="P28" s="112"/>
      <c r="Q28" s="113"/>
      <c r="R28" s="43"/>
      <c r="S28" s="67"/>
      <c r="T28" s="112"/>
      <c r="U28" s="113"/>
      <c r="V28" s="41"/>
      <c r="W28" s="67"/>
      <c r="X28" s="112"/>
      <c r="Y28" s="113"/>
      <c r="Z28" s="43"/>
      <c r="AA28" s="67"/>
      <c r="AB28" s="84"/>
      <c r="AC28" s="85"/>
      <c r="AD28" s="44"/>
      <c r="AE28" s="42"/>
      <c r="AF28" s="112"/>
      <c r="AG28" s="113"/>
      <c r="AH28" s="41"/>
      <c r="AI28" s="67"/>
      <c r="AJ28" s="112"/>
      <c r="AK28" s="113"/>
      <c r="AL28" s="44"/>
      <c r="AM28" s="67"/>
      <c r="AN28" s="116"/>
      <c r="AO28" s="117"/>
      <c r="AP28" s="44"/>
      <c r="AQ28" s="67"/>
      <c r="AR28" s="112"/>
      <c r="AS28" s="113"/>
      <c r="AT28" s="44"/>
      <c r="AU28" s="67"/>
      <c r="AV28" s="112"/>
      <c r="AW28" s="113"/>
      <c r="AX28" s="44"/>
      <c r="AY28" s="67"/>
      <c r="AZ28" s="112"/>
      <c r="BA28" s="113"/>
      <c r="BB28" s="44"/>
      <c r="BC28" s="67"/>
      <c r="BD28" s="112"/>
      <c r="BE28" s="113"/>
      <c r="BF28" s="44"/>
    </row>
    <row r="29" spans="2:58" ht="15" hidden="1" customHeight="1">
      <c r="B29" s="110" t="str">
        <f>pedagoger!B21</f>
        <v>HPA</v>
      </c>
      <c r="C29" s="110" t="str">
        <f>pedagoger!C21</f>
        <v>M4</v>
      </c>
      <c r="D29" s="110">
        <f>pedagoger!F21</f>
        <v>918</v>
      </c>
      <c r="E29" s="111">
        <f t="shared" si="1"/>
        <v>0</v>
      </c>
      <c r="F29" s="111">
        <f>pedagoger!K21</f>
        <v>-2</v>
      </c>
      <c r="H29" s="112"/>
      <c r="I29" s="113"/>
      <c r="J29" s="41"/>
      <c r="K29" s="67"/>
      <c r="L29" s="112"/>
      <c r="M29" s="113"/>
      <c r="N29" s="41"/>
      <c r="O29" s="67"/>
      <c r="P29" s="112"/>
      <c r="Q29" s="113"/>
      <c r="R29" s="43"/>
      <c r="S29" s="67"/>
      <c r="T29" s="112"/>
      <c r="U29" s="113"/>
      <c r="V29" s="41"/>
      <c r="W29" s="67"/>
      <c r="X29" s="112"/>
      <c r="Y29" s="113"/>
      <c r="Z29" s="43"/>
      <c r="AA29" s="67"/>
      <c r="AB29" s="84"/>
      <c r="AC29" s="85"/>
      <c r="AD29" s="44"/>
      <c r="AE29" s="42"/>
      <c r="AF29" s="112"/>
      <c r="AG29" s="113"/>
      <c r="AH29" s="41"/>
      <c r="AI29" s="67"/>
      <c r="AJ29" s="112"/>
      <c r="AK29" s="113"/>
      <c r="AL29" s="44"/>
      <c r="AM29" s="67"/>
      <c r="AN29" s="112"/>
      <c r="AO29" s="113"/>
      <c r="AP29" s="44"/>
      <c r="AQ29" s="67"/>
      <c r="AR29" s="112"/>
      <c r="AS29" s="113"/>
      <c r="AT29" s="44"/>
      <c r="AU29" s="67"/>
      <c r="AV29" s="112"/>
      <c r="AW29" s="113"/>
      <c r="AX29" s="44"/>
      <c r="AY29" s="67"/>
      <c r="AZ29" s="112"/>
      <c r="BA29" s="113"/>
      <c r="BB29" s="44"/>
      <c r="BC29" s="67"/>
      <c r="BD29" s="112"/>
      <c r="BE29" s="113"/>
      <c r="BF29" s="44"/>
    </row>
    <row r="30" spans="2:58" ht="15" hidden="1" customHeight="1">
      <c r="B30" s="110" t="str">
        <f>pedagoger!B22</f>
        <v>HTI</v>
      </c>
      <c r="C30" s="110" t="str">
        <f>pedagoger!C22</f>
        <v>M4</v>
      </c>
      <c r="D30" s="110">
        <f>pedagoger!F22</f>
        <v>1080</v>
      </c>
      <c r="E30" s="111">
        <f t="shared" si="1"/>
        <v>0</v>
      </c>
      <c r="F30" s="111">
        <f>pedagoger!K22</f>
        <v>25</v>
      </c>
      <c r="H30" s="112"/>
      <c r="I30" s="113"/>
      <c r="J30" s="41"/>
      <c r="K30" s="67"/>
      <c r="L30" s="112"/>
      <c r="M30" s="113"/>
      <c r="N30" s="41"/>
      <c r="O30" s="67"/>
      <c r="P30" s="112"/>
      <c r="Q30" s="113"/>
      <c r="R30" s="43"/>
      <c r="S30" s="67"/>
      <c r="T30" s="112"/>
      <c r="U30" s="113"/>
      <c r="V30" s="41"/>
      <c r="W30" s="67"/>
      <c r="X30" s="112"/>
      <c r="Y30" s="113"/>
      <c r="Z30" s="43"/>
      <c r="AA30" s="67"/>
      <c r="AB30" s="84"/>
      <c r="AC30" s="85"/>
      <c r="AD30" s="44"/>
      <c r="AE30" s="42"/>
      <c r="AF30" s="112"/>
      <c r="AG30" s="113"/>
      <c r="AH30" s="41"/>
      <c r="AI30" s="67"/>
      <c r="AJ30" s="112"/>
      <c r="AK30" s="113"/>
      <c r="AL30" s="44"/>
      <c r="AM30" s="67"/>
      <c r="AN30" s="112"/>
      <c r="AO30" s="113"/>
      <c r="AP30" s="44"/>
      <c r="AQ30" s="67"/>
      <c r="AR30" s="112"/>
      <c r="AS30" s="113"/>
      <c r="AT30" s="44"/>
      <c r="AU30" s="67"/>
      <c r="AV30" s="112"/>
      <c r="AW30" s="113"/>
      <c r="AX30" s="44"/>
      <c r="AY30" s="67"/>
      <c r="AZ30" s="112"/>
      <c r="BA30" s="113"/>
      <c r="BB30" s="44"/>
      <c r="BC30" s="67"/>
      <c r="BD30" s="112"/>
      <c r="BE30" s="113"/>
      <c r="BF30" s="44"/>
    </row>
    <row r="31" spans="2:58" ht="15" hidden="1" customHeight="1">
      <c r="B31" s="110" t="str">
        <f>pedagoger!B23</f>
        <v>IGE</v>
      </c>
      <c r="C31" s="110" t="str">
        <f>pedagoger!C23</f>
        <v>M6</v>
      </c>
      <c r="D31" s="110">
        <f>pedagoger!F23</f>
        <v>1080</v>
      </c>
      <c r="E31" s="111">
        <f t="shared" si="1"/>
        <v>0</v>
      </c>
      <c r="F31" s="111">
        <f>pedagoger!K23</f>
        <v>0</v>
      </c>
      <c r="H31" s="115"/>
      <c r="I31" s="113"/>
      <c r="J31" s="41"/>
      <c r="K31" s="67"/>
      <c r="L31" s="112"/>
      <c r="M31" s="113"/>
      <c r="N31" s="41"/>
      <c r="O31" s="67"/>
      <c r="P31" s="112"/>
      <c r="Q31" s="113"/>
      <c r="R31" s="43"/>
      <c r="S31" s="67"/>
      <c r="T31" s="112"/>
      <c r="U31" s="113"/>
      <c r="V31" s="41"/>
      <c r="W31" s="67"/>
      <c r="X31" s="112"/>
      <c r="Y31" s="113"/>
      <c r="Z31" s="43"/>
      <c r="AA31" s="67"/>
      <c r="AB31" s="84"/>
      <c r="AC31" s="85"/>
      <c r="AD31" s="44"/>
      <c r="AE31" s="42"/>
      <c r="AF31" s="112"/>
      <c r="AG31" s="113"/>
      <c r="AH31" s="41"/>
      <c r="AI31" s="67"/>
      <c r="AJ31" s="112"/>
      <c r="AK31" s="113"/>
      <c r="AL31" s="44"/>
      <c r="AM31" s="67"/>
      <c r="AN31" s="112"/>
      <c r="AO31" s="113"/>
      <c r="AP31" s="44"/>
      <c r="AQ31" s="67"/>
      <c r="AR31" s="112"/>
      <c r="AS31" s="113"/>
      <c r="AT31" s="44"/>
      <c r="AU31" s="67"/>
      <c r="AV31" s="112"/>
      <c r="AW31" s="113"/>
      <c r="AX31" s="44"/>
      <c r="AY31" s="67"/>
      <c r="AZ31" s="112"/>
      <c r="BA31" s="113"/>
      <c r="BB31" s="44"/>
      <c r="BC31" s="67"/>
      <c r="BD31" s="112"/>
      <c r="BE31" s="113"/>
      <c r="BF31" s="44"/>
    </row>
    <row r="32" spans="2:58" ht="15" hidden="1" customHeight="1">
      <c r="B32" s="110" t="str">
        <f>pedagoger!B24</f>
        <v>IRE</v>
      </c>
      <c r="C32" s="110" t="str">
        <f>pedagoger!C24</f>
        <v>M6</v>
      </c>
      <c r="D32" s="110">
        <f>pedagoger!F24</f>
        <v>1080</v>
      </c>
      <c r="E32" s="111">
        <f t="shared" si="1"/>
        <v>0</v>
      </c>
      <c r="F32" s="111">
        <f>pedagoger!K24</f>
        <v>0</v>
      </c>
      <c r="H32" s="115"/>
      <c r="I32" s="113"/>
      <c r="J32" s="41"/>
      <c r="K32" s="67"/>
      <c r="L32" s="112"/>
      <c r="M32" s="113"/>
      <c r="N32" s="41"/>
      <c r="O32" s="67"/>
      <c r="P32" s="112"/>
      <c r="Q32" s="113"/>
      <c r="R32" s="43"/>
      <c r="S32" s="67"/>
      <c r="T32" s="112"/>
      <c r="U32" s="113"/>
      <c r="V32" s="41"/>
      <c r="W32" s="67"/>
      <c r="X32" s="112"/>
      <c r="Y32" s="113"/>
      <c r="Z32" s="43"/>
      <c r="AA32" s="67"/>
      <c r="AB32" s="84"/>
      <c r="AC32" s="85"/>
      <c r="AD32" s="44"/>
      <c r="AE32" s="42"/>
      <c r="AF32" s="112"/>
      <c r="AG32" s="113"/>
      <c r="AH32" s="41"/>
      <c r="AI32" s="67"/>
      <c r="AJ32" s="112"/>
      <c r="AK32" s="113"/>
      <c r="AL32" s="44"/>
      <c r="AM32" s="67"/>
      <c r="AN32" s="112"/>
      <c r="AO32" s="113"/>
      <c r="AP32" s="44"/>
      <c r="AQ32" s="67"/>
      <c r="AR32" s="112"/>
      <c r="AS32" s="113"/>
      <c r="AT32" s="44"/>
      <c r="AU32" s="67"/>
      <c r="AV32" s="112"/>
      <c r="AW32" s="113"/>
      <c r="AX32" s="44"/>
      <c r="AY32" s="67"/>
      <c r="AZ32" s="112"/>
      <c r="BA32" s="113"/>
      <c r="BB32" s="44"/>
      <c r="BC32" s="67"/>
      <c r="BD32" s="112"/>
      <c r="BE32" s="113"/>
      <c r="BF32" s="44"/>
    </row>
    <row r="33" spans="2:58" ht="15" hidden="1" customHeight="1">
      <c r="B33" s="110" t="str">
        <f>pedagoger!B25</f>
        <v>IDI</v>
      </c>
      <c r="C33" s="110" t="str">
        <f>pedagoger!C25</f>
        <v>M6</v>
      </c>
      <c r="D33" s="110">
        <f>pedagoger!F25</f>
        <v>1080</v>
      </c>
      <c r="E33" s="111">
        <f t="shared" si="1"/>
        <v>0</v>
      </c>
      <c r="F33" s="111">
        <f>pedagoger!K25</f>
        <v>0</v>
      </c>
      <c r="H33" s="115"/>
      <c r="I33" s="113"/>
      <c r="J33" s="41"/>
      <c r="K33" s="67"/>
      <c r="L33" s="112"/>
      <c r="M33" s="113"/>
      <c r="N33" s="41"/>
      <c r="O33" s="67"/>
      <c r="P33" s="112"/>
      <c r="Q33" s="113"/>
      <c r="R33" s="43"/>
      <c r="S33" s="67"/>
      <c r="T33" s="112"/>
      <c r="U33" s="113"/>
      <c r="V33" s="41"/>
      <c r="W33" s="67"/>
      <c r="X33" s="112"/>
      <c r="Y33" s="113"/>
      <c r="Z33" s="43"/>
      <c r="AA33" s="67"/>
      <c r="AB33" s="84"/>
      <c r="AC33" s="85"/>
      <c r="AD33" s="44"/>
      <c r="AE33" s="42"/>
      <c r="AF33" s="112"/>
      <c r="AG33" s="113"/>
      <c r="AH33" s="41"/>
      <c r="AI33" s="67"/>
      <c r="AJ33" s="112"/>
      <c r="AK33" s="113"/>
      <c r="AL33" s="44"/>
      <c r="AM33" s="67"/>
      <c r="AN33" s="112"/>
      <c r="AO33" s="113"/>
      <c r="AP33" s="44"/>
      <c r="AQ33" s="67"/>
      <c r="AR33" s="112"/>
      <c r="AS33" s="113"/>
      <c r="AT33" s="44"/>
      <c r="AU33" s="67"/>
      <c r="AV33" s="112"/>
      <c r="AW33" s="113"/>
      <c r="AX33" s="44"/>
      <c r="AY33" s="67"/>
      <c r="AZ33" s="112"/>
      <c r="BA33" s="113"/>
      <c r="BB33" s="44"/>
      <c r="BC33" s="67"/>
      <c r="BD33" s="112"/>
      <c r="BE33" s="113"/>
      <c r="BF33" s="44"/>
    </row>
    <row r="34" spans="2:58" ht="15" hidden="1" customHeight="1">
      <c r="B34" s="110" t="str">
        <f>pedagoger!B26</f>
        <v>IKO</v>
      </c>
      <c r="C34" s="110" t="str">
        <f>pedagoger!C26</f>
        <v>M6</v>
      </c>
      <c r="D34" s="110">
        <f>pedagoger!F26</f>
        <v>864</v>
      </c>
      <c r="E34" s="111">
        <f t="shared" si="1"/>
        <v>0</v>
      </c>
      <c r="F34" s="111">
        <f>pedagoger!K26</f>
        <v>4</v>
      </c>
      <c r="H34" s="115"/>
      <c r="I34" s="113"/>
      <c r="J34" s="41"/>
      <c r="K34" s="67"/>
      <c r="L34" s="112"/>
      <c r="M34" s="113"/>
      <c r="N34" s="41"/>
      <c r="O34" s="67"/>
      <c r="P34" s="112"/>
      <c r="Q34" s="113"/>
      <c r="R34" s="43"/>
      <c r="S34" s="67"/>
      <c r="T34" s="112"/>
      <c r="U34" s="113"/>
      <c r="V34" s="41"/>
      <c r="W34" s="67"/>
      <c r="X34" s="112"/>
      <c r="Y34" s="113"/>
      <c r="Z34" s="43"/>
      <c r="AA34" s="67"/>
      <c r="AB34" s="84"/>
      <c r="AC34" s="85"/>
      <c r="AD34" s="44"/>
      <c r="AE34" s="42"/>
      <c r="AF34" s="112"/>
      <c r="AG34" s="113"/>
      <c r="AH34" s="41"/>
      <c r="AI34" s="67"/>
      <c r="AJ34" s="112"/>
      <c r="AK34" s="113"/>
      <c r="AL34" s="44"/>
      <c r="AM34" s="67"/>
      <c r="AN34" s="112"/>
      <c r="AO34" s="113"/>
      <c r="AP34" s="44"/>
      <c r="AQ34" s="67"/>
      <c r="AR34" s="112"/>
      <c r="AS34" s="113"/>
      <c r="AT34" s="44"/>
      <c r="AU34" s="67"/>
      <c r="AV34" s="112"/>
      <c r="AW34" s="113"/>
      <c r="AX34" s="44"/>
      <c r="AY34" s="67"/>
      <c r="AZ34" s="112"/>
      <c r="BA34" s="113"/>
      <c r="BB34" s="44"/>
      <c r="BC34" s="67"/>
      <c r="BD34" s="112"/>
      <c r="BE34" s="113"/>
      <c r="BF34" s="44"/>
    </row>
    <row r="35" spans="2:58" ht="15" customHeight="1">
      <c r="B35" s="110" t="str">
        <f>pedagoger!B27</f>
        <v>JKU</v>
      </c>
      <c r="C35" s="110" t="str">
        <f>pedagoger!C27</f>
        <v>H7</v>
      </c>
      <c r="D35" s="110">
        <f>pedagoger!F27</f>
        <v>1080</v>
      </c>
      <c r="E35" s="111">
        <f t="shared" si="1"/>
        <v>1080</v>
      </c>
      <c r="F35" s="111">
        <f>pedagoger!K27</f>
        <v>0</v>
      </c>
      <c r="H35" s="112"/>
      <c r="I35" s="113"/>
      <c r="J35" s="41"/>
      <c r="K35" s="67"/>
      <c r="L35" s="112" t="s">
        <v>93</v>
      </c>
      <c r="M35" s="113"/>
      <c r="N35" s="41">
        <f>220+220+240</f>
        <v>680</v>
      </c>
      <c r="O35" s="67"/>
      <c r="P35" s="112"/>
      <c r="Q35" s="113"/>
      <c r="R35" s="43"/>
      <c r="S35" s="67"/>
      <c r="T35" s="112"/>
      <c r="U35" s="113"/>
      <c r="V35" s="41"/>
      <c r="W35" s="67"/>
      <c r="X35" s="112"/>
      <c r="Y35" s="113"/>
      <c r="Z35" s="43"/>
      <c r="AA35" s="67"/>
      <c r="AB35" s="84"/>
      <c r="AC35" s="85"/>
      <c r="AD35" s="44"/>
      <c r="AE35" s="42"/>
      <c r="AF35" s="112" t="s">
        <v>155</v>
      </c>
      <c r="AG35" s="113"/>
      <c r="AH35" s="41">
        <v>305</v>
      </c>
      <c r="AI35" s="67"/>
      <c r="AJ35" s="112"/>
      <c r="AK35" s="113"/>
      <c r="AL35" s="44"/>
      <c r="AM35" s="67"/>
      <c r="AN35" s="112"/>
      <c r="AO35" s="113"/>
      <c r="AP35" s="44"/>
      <c r="AQ35" s="67"/>
      <c r="AR35" s="112"/>
      <c r="AS35" s="113"/>
      <c r="AT35" s="44"/>
      <c r="AU35" s="67"/>
      <c r="AV35" s="112"/>
      <c r="AW35" s="113"/>
      <c r="AX35" s="44"/>
      <c r="AY35" s="67"/>
      <c r="AZ35" s="112"/>
      <c r="BA35" s="113"/>
      <c r="BB35" s="44"/>
      <c r="BC35" s="67"/>
      <c r="BD35" s="112"/>
      <c r="BE35" s="113"/>
      <c r="BF35" s="44">
        <v>95</v>
      </c>
    </row>
    <row r="36" spans="2:58" ht="15" customHeight="1">
      <c r="B36" s="110" t="str">
        <f>pedagoger!B28</f>
        <v>JRO</v>
      </c>
      <c r="C36" s="110" t="str">
        <f>pedagoger!C28</f>
        <v>H8</v>
      </c>
      <c r="D36" s="110">
        <f>pedagoger!F28</f>
        <v>1080</v>
      </c>
      <c r="E36" s="111">
        <f t="shared" si="1"/>
        <v>1080</v>
      </c>
      <c r="F36" s="111">
        <f>pedagoger!K28</f>
        <v>0</v>
      </c>
      <c r="H36" s="112" t="s">
        <v>93</v>
      </c>
      <c r="I36" s="113"/>
      <c r="J36" s="41">
        <f>330+330+330</f>
        <v>990</v>
      </c>
      <c r="K36" s="67"/>
      <c r="L36" s="112"/>
      <c r="M36" s="113"/>
      <c r="N36" s="41"/>
      <c r="O36" s="67"/>
      <c r="P36" s="112"/>
      <c r="Q36" s="113"/>
      <c r="R36" s="43"/>
      <c r="S36" s="67"/>
      <c r="T36" s="112"/>
      <c r="U36" s="113"/>
      <c r="V36" s="41"/>
      <c r="W36" s="67"/>
      <c r="X36" s="112"/>
      <c r="Y36" s="113"/>
      <c r="Z36" s="43"/>
      <c r="AA36" s="67"/>
      <c r="AB36" s="84"/>
      <c r="AC36" s="85"/>
      <c r="AD36" s="44"/>
      <c r="AE36" s="42"/>
      <c r="AF36" s="112"/>
      <c r="AG36" s="113"/>
      <c r="AH36" s="41"/>
      <c r="AI36" s="67"/>
      <c r="AJ36" s="112"/>
      <c r="AK36" s="113"/>
      <c r="AL36" s="44"/>
      <c r="AM36" s="67"/>
      <c r="AN36" s="112"/>
      <c r="AO36" s="113"/>
      <c r="AP36" s="44"/>
      <c r="AQ36" s="67"/>
      <c r="AR36" s="112"/>
      <c r="AS36" s="113"/>
      <c r="AT36" s="44"/>
      <c r="AU36" s="67"/>
      <c r="AV36" s="112"/>
      <c r="AW36" s="113"/>
      <c r="AX36" s="44"/>
      <c r="AY36" s="67"/>
      <c r="AZ36" s="112"/>
      <c r="BA36" s="113"/>
      <c r="BB36" s="44"/>
      <c r="BC36" s="67"/>
      <c r="BD36" s="112"/>
      <c r="BE36" s="113"/>
      <c r="BF36" s="44">
        <v>90</v>
      </c>
    </row>
    <row r="37" spans="2:58" ht="15" customHeight="1">
      <c r="B37" s="110" t="str">
        <f>pedagoger!B29</f>
        <v>JIR</v>
      </c>
      <c r="C37" s="110" t="str">
        <f>pedagoger!C29</f>
        <v>H9</v>
      </c>
      <c r="D37" s="110">
        <f>pedagoger!F29</f>
        <v>1080</v>
      </c>
      <c r="E37" s="111">
        <f t="shared" si="1"/>
        <v>1090</v>
      </c>
      <c r="F37" s="111">
        <f>pedagoger!K29</f>
        <v>-10</v>
      </c>
      <c r="H37" s="112"/>
      <c r="I37" s="113"/>
      <c r="J37" s="41"/>
      <c r="K37" s="67"/>
      <c r="L37" s="112"/>
      <c r="M37" s="113"/>
      <c r="N37" s="41"/>
      <c r="O37" s="67"/>
      <c r="P37" s="112" t="s">
        <v>115</v>
      </c>
      <c r="Q37" s="113"/>
      <c r="R37" s="43">
        <v>530</v>
      </c>
      <c r="S37" s="67"/>
      <c r="T37" s="112"/>
      <c r="U37" s="113"/>
      <c r="V37" s="41"/>
      <c r="W37" s="67"/>
      <c r="X37" s="112" t="s">
        <v>95</v>
      </c>
      <c r="Y37" s="113"/>
      <c r="Z37" s="43">
        <v>560</v>
      </c>
      <c r="AA37" s="67"/>
      <c r="AB37" s="84"/>
      <c r="AC37" s="85"/>
      <c r="AD37" s="44"/>
      <c r="AE37" s="42"/>
      <c r="AF37" s="112"/>
      <c r="AG37" s="113"/>
      <c r="AH37" s="41"/>
      <c r="AI37" s="67"/>
      <c r="AJ37" s="112"/>
      <c r="AK37" s="113"/>
      <c r="AL37" s="44"/>
      <c r="AM37" s="67"/>
      <c r="AN37" s="112"/>
      <c r="AO37" s="113"/>
      <c r="AP37" s="44"/>
      <c r="AQ37" s="67"/>
      <c r="AR37" s="112"/>
      <c r="AS37" s="113"/>
      <c r="AT37" s="44"/>
      <c r="AU37" s="67"/>
      <c r="AV37" s="112"/>
      <c r="AW37" s="113"/>
      <c r="AX37" s="44"/>
      <c r="AY37" s="67"/>
      <c r="AZ37" s="112"/>
      <c r="BA37" s="113"/>
      <c r="BB37" s="44"/>
      <c r="BC37" s="67"/>
      <c r="BD37" s="112"/>
      <c r="BE37" s="113"/>
      <c r="BF37" s="44"/>
    </row>
    <row r="38" spans="2:58" ht="15" customHeight="1">
      <c r="B38" s="110" t="str">
        <f>pedagoger!B30</f>
        <v>JPE</v>
      </c>
      <c r="C38" s="110" t="str">
        <f>pedagoger!C30</f>
        <v>H7</v>
      </c>
      <c r="D38" s="110">
        <f>pedagoger!F30</f>
        <v>1080</v>
      </c>
      <c r="E38" s="111">
        <f t="shared" si="1"/>
        <v>1020</v>
      </c>
      <c r="F38" s="111">
        <f>pedagoger!K30</f>
        <v>0</v>
      </c>
      <c r="H38" s="112" t="s">
        <v>93</v>
      </c>
      <c r="I38" s="113"/>
      <c r="J38" s="41">
        <f>330+330+330</f>
        <v>990</v>
      </c>
      <c r="K38" s="67"/>
      <c r="L38" s="112"/>
      <c r="M38" s="113"/>
      <c r="N38" s="41"/>
      <c r="O38" s="67"/>
      <c r="P38" s="112"/>
      <c r="Q38" s="113"/>
      <c r="R38" s="43"/>
      <c r="S38" s="67"/>
      <c r="T38" s="112"/>
      <c r="U38" s="113"/>
      <c r="V38" s="41"/>
      <c r="W38" s="67"/>
      <c r="X38" s="112"/>
      <c r="Y38" s="113"/>
      <c r="Z38" s="43"/>
      <c r="AA38" s="67"/>
      <c r="AB38" s="84"/>
      <c r="AC38" s="85"/>
      <c r="AD38" s="44"/>
      <c r="AE38" s="42"/>
      <c r="AF38" s="112"/>
      <c r="AG38" s="113"/>
      <c r="AH38" s="41"/>
      <c r="AI38" s="67"/>
      <c r="AJ38" s="112"/>
      <c r="AK38" s="113"/>
      <c r="AL38" s="44"/>
      <c r="AM38" s="67"/>
      <c r="AN38" s="112"/>
      <c r="AO38" s="113"/>
      <c r="AP38" s="44"/>
      <c r="AQ38" s="67"/>
      <c r="AR38" s="112"/>
      <c r="AS38" s="113"/>
      <c r="AT38" s="44"/>
      <c r="AU38" s="67"/>
      <c r="AV38" s="112"/>
      <c r="AW38" s="113"/>
      <c r="AX38" s="44"/>
      <c r="AY38" s="67"/>
      <c r="AZ38" s="112"/>
      <c r="BA38" s="113"/>
      <c r="BB38" s="44"/>
      <c r="BC38" s="67"/>
      <c r="BD38" s="112"/>
      <c r="BE38" s="113"/>
      <c r="BF38" s="44">
        <v>30</v>
      </c>
    </row>
    <row r="39" spans="2:58" ht="15" hidden="1" customHeight="1">
      <c r="B39" s="110" t="str">
        <f>pedagoger!B31</f>
        <v>JDI</v>
      </c>
      <c r="C39" s="110" t="str">
        <f>pedagoger!C31</f>
        <v>SVA</v>
      </c>
      <c r="D39" s="110">
        <f>pedagoger!F31</f>
        <v>1080</v>
      </c>
      <c r="E39" s="111">
        <f t="shared" si="1"/>
        <v>420</v>
      </c>
      <c r="F39" s="111">
        <f>pedagoger!K31</f>
        <v>0</v>
      </c>
      <c r="H39" s="112" t="s">
        <v>166</v>
      </c>
      <c r="I39" s="113"/>
      <c r="J39" s="41"/>
      <c r="K39" s="67"/>
      <c r="L39" s="112"/>
      <c r="M39" s="113"/>
      <c r="N39" s="41"/>
      <c r="O39" s="67"/>
      <c r="P39" s="112"/>
      <c r="Q39" s="113"/>
      <c r="R39" s="43"/>
      <c r="S39" s="67"/>
      <c r="T39" s="112"/>
      <c r="U39" s="113"/>
      <c r="V39" s="41"/>
      <c r="W39" s="67"/>
      <c r="X39" s="112"/>
      <c r="Y39" s="113"/>
      <c r="Z39" s="43"/>
      <c r="AA39" s="67"/>
      <c r="AB39" s="84"/>
      <c r="AC39" s="85"/>
      <c r="AD39" s="44"/>
      <c r="AE39" s="42"/>
      <c r="AF39" s="112" t="s">
        <v>165</v>
      </c>
      <c r="AG39" s="113"/>
      <c r="AH39" s="41">
        <v>305</v>
      </c>
      <c r="AI39" s="67"/>
      <c r="AJ39" s="112"/>
      <c r="AK39" s="113"/>
      <c r="AL39" s="44"/>
      <c r="AM39" s="67"/>
      <c r="AN39" s="112"/>
      <c r="AO39" s="113"/>
      <c r="AP39" s="44"/>
      <c r="AQ39" s="67"/>
      <c r="AR39" s="112"/>
      <c r="AS39" s="113"/>
      <c r="AT39" s="44"/>
      <c r="AU39" s="67"/>
      <c r="AV39" s="112"/>
      <c r="AW39" s="113"/>
      <c r="AX39" s="44"/>
      <c r="AY39" s="67"/>
      <c r="AZ39" s="112"/>
      <c r="BA39" s="113"/>
      <c r="BB39" s="44"/>
      <c r="BC39" s="67"/>
      <c r="BD39" s="112"/>
      <c r="BE39" s="113"/>
      <c r="BF39" s="44">
        <v>115</v>
      </c>
    </row>
    <row r="40" spans="2:58" ht="15" customHeight="1">
      <c r="B40" s="110" t="str">
        <f>pedagoger!B32</f>
        <v>JSA</v>
      </c>
      <c r="C40" s="110" t="str">
        <f>pedagoger!C32</f>
        <v>H8</v>
      </c>
      <c r="D40" s="110">
        <f>pedagoger!F32</f>
        <v>1080</v>
      </c>
      <c r="E40" s="111">
        <f t="shared" si="1"/>
        <v>1090</v>
      </c>
      <c r="F40" s="111">
        <f>pedagoger!K32</f>
        <v>-10</v>
      </c>
      <c r="H40" s="112"/>
      <c r="I40" s="113"/>
      <c r="J40" s="41"/>
      <c r="K40" s="67"/>
      <c r="L40" s="112"/>
      <c r="M40" s="113"/>
      <c r="N40" s="41"/>
      <c r="O40" s="67"/>
      <c r="P40" s="112" t="s">
        <v>121</v>
      </c>
      <c r="Q40" s="113"/>
      <c r="R40" s="43">
        <v>530</v>
      </c>
      <c r="S40" s="67"/>
      <c r="T40" s="112"/>
      <c r="U40" s="113"/>
      <c r="V40" s="41"/>
      <c r="W40" s="67"/>
      <c r="X40" s="112" t="s">
        <v>94</v>
      </c>
      <c r="Y40" s="113"/>
      <c r="Z40" s="43">
        <v>560</v>
      </c>
      <c r="AA40" s="67"/>
      <c r="AB40" s="84"/>
      <c r="AC40" s="85"/>
      <c r="AD40" s="44"/>
      <c r="AE40" s="42"/>
      <c r="AF40" s="112"/>
      <c r="AG40" s="113"/>
      <c r="AH40" s="41"/>
      <c r="AI40" s="67"/>
      <c r="AJ40" s="112"/>
      <c r="AK40" s="113"/>
      <c r="AL40" s="44"/>
      <c r="AM40" s="67"/>
      <c r="AN40" s="112"/>
      <c r="AO40" s="113"/>
      <c r="AP40" s="44"/>
      <c r="AQ40" s="67"/>
      <c r="AR40" s="112"/>
      <c r="AS40" s="113"/>
      <c r="AT40" s="44"/>
      <c r="AU40" s="67"/>
      <c r="AV40" s="112"/>
      <c r="AW40" s="113"/>
      <c r="AX40" s="44"/>
      <c r="AY40" s="67"/>
      <c r="AZ40" s="112"/>
      <c r="BA40" s="113"/>
      <c r="BB40" s="44"/>
      <c r="BC40" s="67"/>
      <c r="BD40" s="112"/>
      <c r="BE40" s="113"/>
      <c r="BF40" s="44"/>
    </row>
    <row r="41" spans="2:58" ht="15" customHeight="1">
      <c r="B41" s="110" t="str">
        <f>pedagoger!B33</f>
        <v>KAK</v>
      </c>
      <c r="C41" s="110" t="str">
        <f>pedagoger!C33</f>
        <v>H7</v>
      </c>
      <c r="D41" s="110">
        <f>pedagoger!F33</f>
        <v>1080</v>
      </c>
      <c r="E41" s="111">
        <f t="shared" si="1"/>
        <v>1090</v>
      </c>
      <c r="F41" s="111">
        <f>pedagoger!K33</f>
        <v>-10</v>
      </c>
      <c r="H41" s="112"/>
      <c r="I41" s="113"/>
      <c r="J41" s="41"/>
      <c r="K41" s="67"/>
      <c r="L41" s="112"/>
      <c r="M41" s="113"/>
      <c r="N41" s="41"/>
      <c r="O41" s="67"/>
      <c r="P41" s="112" t="s">
        <v>122</v>
      </c>
      <c r="Q41" s="113"/>
      <c r="R41" s="43">
        <v>530</v>
      </c>
      <c r="S41" s="67"/>
      <c r="T41" s="112"/>
      <c r="U41" s="113"/>
      <c r="V41" s="41"/>
      <c r="W41" s="67"/>
      <c r="X41" s="112" t="s">
        <v>172</v>
      </c>
      <c r="Y41" s="113"/>
      <c r="Z41" s="43">
        <v>560</v>
      </c>
      <c r="AA41" s="67"/>
      <c r="AB41" s="84"/>
      <c r="AC41" s="85"/>
      <c r="AD41" s="44"/>
      <c r="AE41" s="42"/>
      <c r="AF41" s="112"/>
      <c r="AG41" s="113"/>
      <c r="AH41" s="41"/>
      <c r="AI41" s="67"/>
      <c r="AJ41" s="112"/>
      <c r="AK41" s="113"/>
      <c r="AL41" s="44"/>
      <c r="AM41" s="67"/>
      <c r="AN41" s="112"/>
      <c r="AO41" s="113"/>
      <c r="AP41" s="44"/>
      <c r="AQ41" s="67"/>
      <c r="AR41" s="112"/>
      <c r="AS41" s="113"/>
      <c r="AT41" s="44"/>
      <c r="AU41" s="67"/>
      <c r="AV41" s="112"/>
      <c r="AW41" s="113"/>
      <c r="AX41" s="44"/>
      <c r="AY41" s="67"/>
      <c r="AZ41" s="112"/>
      <c r="BA41" s="113"/>
      <c r="BB41" s="44"/>
      <c r="BC41" s="67"/>
      <c r="BD41" s="112"/>
      <c r="BE41" s="113"/>
      <c r="BF41" s="44"/>
    </row>
    <row r="42" spans="2:58" ht="15" customHeight="1">
      <c r="B42" s="110" t="str">
        <f>pedagoger!B34</f>
        <v>KTI</v>
      </c>
      <c r="C42" s="110" t="str">
        <f>pedagoger!C34</f>
        <v>H8</v>
      </c>
      <c r="D42" s="110">
        <f>pedagoger!F34</f>
        <v>1080</v>
      </c>
      <c r="E42" s="111">
        <f t="shared" si="1"/>
        <v>1080</v>
      </c>
      <c r="F42" s="111">
        <f>pedagoger!K34</f>
        <v>0</v>
      </c>
      <c r="H42" s="112"/>
      <c r="I42" s="113"/>
      <c r="J42" s="41"/>
      <c r="K42" s="67"/>
      <c r="L42" s="112"/>
      <c r="M42" s="113"/>
      <c r="N42" s="41"/>
      <c r="O42" s="67"/>
      <c r="P42" s="112"/>
      <c r="Q42" s="113"/>
      <c r="R42" s="43"/>
      <c r="S42" s="67"/>
      <c r="T42" s="116" t="s">
        <v>95</v>
      </c>
      <c r="U42" s="117"/>
      <c r="V42" s="41">
        <v>920</v>
      </c>
      <c r="W42" s="67"/>
      <c r="X42" s="112"/>
      <c r="Y42" s="113"/>
      <c r="Z42" s="43"/>
      <c r="AA42" s="67"/>
      <c r="AB42" s="84"/>
      <c r="AC42" s="85"/>
      <c r="AD42" s="44"/>
      <c r="AE42" s="42"/>
      <c r="AF42" s="112"/>
      <c r="AG42" s="113"/>
      <c r="AH42" s="41"/>
      <c r="AI42" s="67"/>
      <c r="AJ42" s="112"/>
      <c r="AK42" s="113"/>
      <c r="AL42" s="44"/>
      <c r="AM42" s="67"/>
      <c r="AN42" s="112"/>
      <c r="AO42" s="113"/>
      <c r="AP42" s="44"/>
      <c r="AQ42" s="67"/>
      <c r="AR42" s="112"/>
      <c r="AS42" s="113"/>
      <c r="AT42" s="44"/>
      <c r="AU42" s="67"/>
      <c r="AV42" s="112"/>
      <c r="AW42" s="113"/>
      <c r="AX42" s="44"/>
      <c r="AY42" s="67"/>
      <c r="AZ42" s="112"/>
      <c r="BA42" s="113"/>
      <c r="BB42" s="44"/>
      <c r="BC42" s="67"/>
      <c r="BD42" s="112" t="s">
        <v>50</v>
      </c>
      <c r="BE42" s="113"/>
      <c r="BF42" s="44">
        <v>160</v>
      </c>
    </row>
    <row r="43" spans="2:58" ht="15" customHeight="1">
      <c r="B43" s="110" t="str">
        <f>pedagoger!B35</f>
        <v>LRO</v>
      </c>
      <c r="C43" s="110" t="str">
        <f>pedagoger!C35</f>
        <v>H8</v>
      </c>
      <c r="D43" s="110">
        <f>pedagoger!F35</f>
        <v>1080</v>
      </c>
      <c r="E43" s="111">
        <f t="shared" si="1"/>
        <v>1090</v>
      </c>
      <c r="F43" s="111">
        <f>pedagoger!K35</f>
        <v>-10</v>
      </c>
      <c r="H43" s="112"/>
      <c r="I43" s="113"/>
      <c r="J43" s="41"/>
      <c r="K43" s="67"/>
      <c r="L43" s="112"/>
      <c r="M43" s="113"/>
      <c r="N43" s="41"/>
      <c r="O43" s="67"/>
      <c r="P43" s="112" t="s">
        <v>120</v>
      </c>
      <c r="Q43" s="113"/>
      <c r="R43" s="43">
        <v>530</v>
      </c>
      <c r="S43" s="67"/>
      <c r="T43" s="116"/>
      <c r="U43" s="117"/>
      <c r="V43" s="41"/>
      <c r="W43" s="67"/>
      <c r="X43" s="112" t="s">
        <v>94</v>
      </c>
      <c r="Y43" s="113"/>
      <c r="Z43" s="43">
        <v>560</v>
      </c>
      <c r="AA43" s="67"/>
      <c r="AB43" s="84"/>
      <c r="AC43" s="85"/>
      <c r="AD43" s="44"/>
      <c r="AE43" s="42"/>
      <c r="AF43" s="112"/>
      <c r="AG43" s="113"/>
      <c r="AH43" s="41"/>
      <c r="AI43" s="67"/>
      <c r="AJ43" s="112"/>
      <c r="AK43" s="113"/>
      <c r="AL43" s="44"/>
      <c r="AM43" s="67"/>
      <c r="AN43" s="112"/>
      <c r="AO43" s="113"/>
      <c r="AP43" s="44"/>
      <c r="AQ43" s="67"/>
      <c r="AR43" s="112"/>
      <c r="AS43" s="113"/>
      <c r="AT43" s="44"/>
      <c r="AU43" s="67"/>
      <c r="AV43" s="112"/>
      <c r="AW43" s="113"/>
      <c r="AX43" s="44"/>
      <c r="AY43" s="67"/>
      <c r="AZ43" s="112"/>
      <c r="BA43" s="113"/>
      <c r="BB43" s="44"/>
      <c r="BC43" s="67"/>
      <c r="BD43" s="112"/>
      <c r="BE43" s="113"/>
      <c r="BF43" s="44"/>
    </row>
    <row r="44" spans="2:58" ht="15" customHeight="1">
      <c r="B44" s="110" t="str">
        <f>pedagoger!B36</f>
        <v>MSU</v>
      </c>
      <c r="C44" s="110" t="str">
        <f>pedagoger!C36</f>
        <v>H9</v>
      </c>
      <c r="D44" s="110">
        <f>pedagoger!F36</f>
        <v>928.8</v>
      </c>
      <c r="E44" s="111">
        <f t="shared" si="1"/>
        <v>920</v>
      </c>
      <c r="F44" s="111">
        <f>pedagoger!K36</f>
        <v>8.7999999999999545</v>
      </c>
      <c r="H44" s="112"/>
      <c r="I44" s="113"/>
      <c r="J44" s="41"/>
      <c r="K44" s="67"/>
      <c r="L44" s="112"/>
      <c r="M44" s="113"/>
      <c r="N44" s="41"/>
      <c r="O44" s="67"/>
      <c r="P44" s="112"/>
      <c r="Q44" s="113"/>
      <c r="R44" s="43"/>
      <c r="S44" s="67"/>
      <c r="T44" s="116" t="s">
        <v>94</v>
      </c>
      <c r="U44" s="117"/>
      <c r="V44" s="41">
        <v>920</v>
      </c>
      <c r="W44" s="67"/>
      <c r="X44" s="112"/>
      <c r="Y44" s="113"/>
      <c r="Z44" s="43"/>
      <c r="AA44" s="67"/>
      <c r="AB44" s="84"/>
      <c r="AC44" s="85"/>
      <c r="AD44" s="44"/>
      <c r="AE44" s="42"/>
      <c r="AF44" s="112"/>
      <c r="AG44" s="113"/>
      <c r="AH44" s="41"/>
      <c r="AI44" s="67"/>
      <c r="AJ44" s="112"/>
      <c r="AK44" s="113"/>
      <c r="AL44" s="44"/>
      <c r="AM44" s="67"/>
      <c r="AN44" s="112"/>
      <c r="AO44" s="113"/>
      <c r="AP44" s="44"/>
      <c r="AQ44" s="67"/>
      <c r="AR44" s="112"/>
      <c r="AS44" s="113"/>
      <c r="AT44" s="44"/>
      <c r="AU44" s="67"/>
      <c r="AV44" s="112"/>
      <c r="AW44" s="113"/>
      <c r="AX44" s="44"/>
      <c r="AY44" s="67"/>
      <c r="AZ44" s="112"/>
      <c r="BA44" s="113"/>
      <c r="BB44" s="44"/>
      <c r="BC44" s="67"/>
      <c r="BD44" s="112"/>
      <c r="BE44" s="113"/>
      <c r="BF44" s="44"/>
    </row>
    <row r="45" spans="2:58" ht="15" hidden="1" customHeight="1">
      <c r="B45" s="110" t="str">
        <f>pedagoger!B37</f>
        <v>MKU</v>
      </c>
      <c r="C45" s="110" t="str">
        <f>pedagoger!C37</f>
        <v>SVA</v>
      </c>
      <c r="D45" s="110">
        <f>pedagoger!F37</f>
        <v>1080</v>
      </c>
      <c r="E45" s="111">
        <f t="shared" si="1"/>
        <v>195</v>
      </c>
      <c r="F45" s="111">
        <f>pedagoger!K37</f>
        <v>0</v>
      </c>
      <c r="H45" s="112" t="s">
        <v>166</v>
      </c>
      <c r="I45" s="113"/>
      <c r="J45" s="41"/>
      <c r="K45" s="67"/>
      <c r="L45" s="112"/>
      <c r="M45" s="113"/>
      <c r="N45" s="41"/>
      <c r="O45" s="67"/>
      <c r="P45" s="112"/>
      <c r="Q45" s="113"/>
      <c r="R45" s="43"/>
      <c r="S45" s="67"/>
      <c r="T45" s="112"/>
      <c r="U45" s="113"/>
      <c r="V45" s="41"/>
      <c r="W45" s="67"/>
      <c r="X45" s="112"/>
      <c r="Y45" s="113"/>
      <c r="Z45" s="43"/>
      <c r="AA45" s="67"/>
      <c r="AB45" s="84"/>
      <c r="AC45" s="85"/>
      <c r="AD45" s="44"/>
      <c r="AE45" s="42"/>
      <c r="AF45" s="112" t="s">
        <v>156</v>
      </c>
      <c r="AG45" s="113"/>
      <c r="AH45" s="41">
        <v>155</v>
      </c>
      <c r="AI45" s="67"/>
      <c r="AJ45" s="112"/>
      <c r="AK45" s="113"/>
      <c r="AL45" s="44"/>
      <c r="AM45" s="67"/>
      <c r="AN45" s="112"/>
      <c r="AO45" s="113"/>
      <c r="AP45" s="44"/>
      <c r="AQ45" s="67"/>
      <c r="AR45" s="112"/>
      <c r="AS45" s="113"/>
      <c r="AT45" s="44"/>
      <c r="AU45" s="67"/>
      <c r="AV45" s="112"/>
      <c r="AW45" s="113"/>
      <c r="AX45" s="44"/>
      <c r="AY45" s="67"/>
      <c r="AZ45" s="112"/>
      <c r="BA45" s="113"/>
      <c r="BB45" s="44"/>
      <c r="BC45" s="67"/>
      <c r="BD45" s="112"/>
      <c r="BE45" s="113"/>
      <c r="BF45" s="44">
        <v>40</v>
      </c>
    </row>
    <row r="46" spans="2:58" ht="15" customHeight="1">
      <c r="B46" s="110" t="str">
        <f>pedagoger!B38</f>
        <v>MSA</v>
      </c>
      <c r="C46" s="110" t="str">
        <f>pedagoger!C38</f>
        <v>H7</v>
      </c>
      <c r="D46" s="110">
        <f>pedagoger!F38</f>
        <v>1080</v>
      </c>
      <c r="E46" s="111">
        <f t="shared" si="1"/>
        <v>1090</v>
      </c>
      <c r="F46" s="111">
        <f>pedagoger!K38</f>
        <v>-10</v>
      </c>
      <c r="H46" s="112"/>
      <c r="I46" s="113"/>
      <c r="J46" s="41"/>
      <c r="K46" s="67"/>
      <c r="L46" s="112"/>
      <c r="M46" s="113"/>
      <c r="N46" s="41"/>
      <c r="O46" s="67"/>
      <c r="P46" s="112" t="s">
        <v>123</v>
      </c>
      <c r="Q46" s="113"/>
      <c r="R46" s="43">
        <v>530</v>
      </c>
      <c r="S46" s="67"/>
      <c r="T46" s="112"/>
      <c r="U46" s="113"/>
      <c r="V46" s="41"/>
      <c r="W46" s="67"/>
      <c r="X46" s="112" t="s">
        <v>92</v>
      </c>
      <c r="Y46" s="113"/>
      <c r="Z46" s="43">
        <v>560</v>
      </c>
      <c r="AA46" s="67"/>
      <c r="AB46" s="84"/>
      <c r="AC46" s="85"/>
      <c r="AD46" s="44"/>
      <c r="AE46" s="42"/>
      <c r="AF46" s="112"/>
      <c r="AG46" s="113"/>
      <c r="AH46" s="41"/>
      <c r="AI46" s="67"/>
      <c r="AJ46" s="112"/>
      <c r="AK46" s="113"/>
      <c r="AL46" s="44"/>
      <c r="AM46" s="67"/>
      <c r="AN46" s="112"/>
      <c r="AO46" s="113"/>
      <c r="AP46" s="44"/>
      <c r="AQ46" s="67"/>
      <c r="AR46" s="112"/>
      <c r="AS46" s="113"/>
      <c r="AT46" s="44"/>
      <c r="AU46" s="67"/>
      <c r="AV46" s="112"/>
      <c r="AW46" s="113"/>
      <c r="AX46" s="44"/>
      <c r="AY46" s="67"/>
      <c r="AZ46" s="112"/>
      <c r="BA46" s="113"/>
      <c r="BB46" s="44"/>
      <c r="BC46" s="67"/>
      <c r="BD46" s="112"/>
      <c r="BE46" s="113"/>
      <c r="BF46" s="44"/>
    </row>
    <row r="47" spans="2:58" ht="15" customHeight="1">
      <c r="B47" s="110" t="str">
        <f>pedagoger!B39</f>
        <v>MBA</v>
      </c>
      <c r="C47" s="110" t="str">
        <f>pedagoger!C39</f>
        <v>H9</v>
      </c>
      <c r="D47" s="110">
        <f>pedagoger!F39</f>
        <v>1080</v>
      </c>
      <c r="E47" s="111">
        <f t="shared" si="1"/>
        <v>1090</v>
      </c>
      <c r="F47" s="111">
        <f>pedagoger!K39</f>
        <v>-10</v>
      </c>
      <c r="H47" s="112"/>
      <c r="I47" s="113"/>
      <c r="J47" s="41"/>
      <c r="K47" s="67"/>
      <c r="L47" s="112"/>
      <c r="M47" s="113"/>
      <c r="N47" s="41"/>
      <c r="O47" s="67"/>
      <c r="P47" s="112" t="s">
        <v>119</v>
      </c>
      <c r="Q47" s="113"/>
      <c r="R47" s="43">
        <v>530</v>
      </c>
      <c r="S47" s="67"/>
      <c r="T47" s="112"/>
      <c r="U47" s="113"/>
      <c r="V47" s="41"/>
      <c r="W47" s="67"/>
      <c r="X47" s="112" t="s">
        <v>95</v>
      </c>
      <c r="Y47" s="113"/>
      <c r="Z47" s="43">
        <v>560</v>
      </c>
      <c r="AA47" s="67"/>
      <c r="AB47" s="84"/>
      <c r="AC47" s="85"/>
      <c r="AD47" s="44"/>
      <c r="AE47" s="42"/>
      <c r="AF47" s="112"/>
      <c r="AG47" s="113"/>
      <c r="AH47" s="41"/>
      <c r="AI47" s="67"/>
      <c r="AJ47" s="112"/>
      <c r="AK47" s="113"/>
      <c r="AL47" s="44"/>
      <c r="AM47" s="67"/>
      <c r="AN47" s="112"/>
      <c r="AO47" s="113"/>
      <c r="AP47" s="44"/>
      <c r="AQ47" s="67"/>
      <c r="AR47" s="112"/>
      <c r="AS47" s="113"/>
      <c r="AT47" s="44"/>
      <c r="AU47" s="67"/>
      <c r="AV47" s="112"/>
      <c r="AW47" s="113"/>
      <c r="AX47" s="44"/>
      <c r="AY47" s="67"/>
      <c r="AZ47" s="112"/>
      <c r="BA47" s="113"/>
      <c r="BB47" s="44"/>
      <c r="BC47" s="67"/>
      <c r="BD47" s="112"/>
      <c r="BE47" s="113"/>
      <c r="BF47" s="44"/>
    </row>
    <row r="48" spans="2:58" ht="15" customHeight="1">
      <c r="B48" s="110" t="str">
        <f>pedagoger!B40</f>
        <v>MAP</v>
      </c>
      <c r="C48" s="110" t="str">
        <f>pedagoger!C40</f>
        <v>H7</v>
      </c>
      <c r="D48" s="110">
        <f>pedagoger!F40</f>
        <v>1080</v>
      </c>
      <c r="E48" s="111">
        <f t="shared" si="1"/>
        <v>1080</v>
      </c>
      <c r="F48" s="111">
        <f>pedagoger!K40</f>
        <v>0</v>
      </c>
      <c r="H48" s="112"/>
      <c r="I48" s="113"/>
      <c r="J48" s="41"/>
      <c r="K48" s="67"/>
      <c r="L48" s="112"/>
      <c r="M48" s="113"/>
      <c r="N48" s="41"/>
      <c r="O48" s="67"/>
      <c r="P48" s="112"/>
      <c r="Q48" s="113"/>
      <c r="R48" s="43"/>
      <c r="S48" s="67"/>
      <c r="T48" s="112" t="s">
        <v>92</v>
      </c>
      <c r="U48" s="113"/>
      <c r="V48" s="41">
        <v>920</v>
      </c>
      <c r="W48" s="67"/>
      <c r="X48" s="112"/>
      <c r="Y48" s="113"/>
      <c r="Z48" s="43"/>
      <c r="AA48" s="67"/>
      <c r="AB48" s="84"/>
      <c r="AC48" s="85"/>
      <c r="AD48" s="44"/>
      <c r="AE48" s="42"/>
      <c r="AF48" s="112"/>
      <c r="AG48" s="113"/>
      <c r="AH48" s="41"/>
      <c r="AI48" s="67"/>
      <c r="AJ48" s="112"/>
      <c r="AK48" s="113"/>
      <c r="AL48" s="44"/>
      <c r="AM48" s="67"/>
      <c r="AN48" s="112"/>
      <c r="AO48" s="113"/>
      <c r="AP48" s="44"/>
      <c r="AQ48" s="67"/>
      <c r="AR48" s="112"/>
      <c r="AS48" s="113"/>
      <c r="AT48" s="44"/>
      <c r="AU48" s="67"/>
      <c r="AV48" s="112"/>
      <c r="AW48" s="113"/>
      <c r="AX48" s="44"/>
      <c r="AY48" s="67"/>
      <c r="AZ48" s="112"/>
      <c r="BA48" s="113"/>
      <c r="BB48" s="44"/>
      <c r="BC48" s="67"/>
      <c r="BD48" s="112" t="s">
        <v>50</v>
      </c>
      <c r="BE48" s="113"/>
      <c r="BF48" s="44">
        <v>160</v>
      </c>
    </row>
    <row r="49" spans="2:58" ht="15" customHeight="1">
      <c r="B49" s="110" t="str">
        <f>pedagoger!B41</f>
        <v>MOR</v>
      </c>
      <c r="C49" s="110" t="str">
        <f>pedagoger!C41</f>
        <v>FR</v>
      </c>
      <c r="D49" s="110">
        <f>pedagoger!F41</f>
        <v>1080</v>
      </c>
      <c r="E49" s="111">
        <f>SUM(J49,N49,R49,V49,Z49,AD49,AH49,AL49,AP49,AT49,AX49,BB49,BF49)</f>
        <v>995</v>
      </c>
      <c r="F49" s="111">
        <f>pedagoger!K41</f>
        <v>0</v>
      </c>
      <c r="H49" s="112"/>
      <c r="I49" s="113"/>
      <c r="J49" s="41"/>
      <c r="K49" s="67"/>
      <c r="L49" s="112"/>
      <c r="M49" s="113"/>
      <c r="N49" s="41"/>
      <c r="O49" s="67"/>
      <c r="P49" s="112"/>
      <c r="Q49" s="113"/>
      <c r="R49" s="43"/>
      <c r="S49" s="67"/>
      <c r="T49" s="112"/>
      <c r="U49" s="113"/>
      <c r="V49" s="41"/>
      <c r="W49" s="67"/>
      <c r="X49" s="112"/>
      <c r="Y49" s="113"/>
      <c r="Z49" s="43"/>
      <c r="AA49" s="67"/>
      <c r="AB49" s="84"/>
      <c r="AC49" s="85"/>
      <c r="AD49" s="44"/>
      <c r="AE49" s="42"/>
      <c r="AF49" s="112" t="s">
        <v>125</v>
      </c>
      <c r="AG49" s="113"/>
      <c r="AH49" s="41">
        <f>150+155+155+155</f>
        <v>615</v>
      </c>
      <c r="AI49" s="67"/>
      <c r="AJ49" s="112"/>
      <c r="AK49" s="113"/>
      <c r="AL49" s="44"/>
      <c r="AM49" s="67"/>
      <c r="AN49" s="112"/>
      <c r="AO49" s="113"/>
      <c r="AP49" s="44"/>
      <c r="AQ49" s="67"/>
      <c r="AR49" s="112"/>
      <c r="AS49" s="113"/>
      <c r="AT49" s="44"/>
      <c r="AU49" s="67"/>
      <c r="AV49" s="112"/>
      <c r="AW49" s="113"/>
      <c r="AX49" s="44"/>
      <c r="AY49" s="67"/>
      <c r="AZ49" s="112" t="s">
        <v>120</v>
      </c>
      <c r="BA49" s="113"/>
      <c r="BB49" s="44">
        <v>280</v>
      </c>
      <c r="BC49" s="67"/>
      <c r="BD49" s="112"/>
      <c r="BE49" s="113"/>
      <c r="BF49" s="44">
        <v>100</v>
      </c>
    </row>
    <row r="50" spans="2:58" ht="15" hidden="1" customHeight="1">
      <c r="B50" s="110" t="str">
        <f>pedagoger!B42</f>
        <v>PSA</v>
      </c>
      <c r="C50" s="110" t="str">
        <f>pedagoger!C42</f>
        <v>SP</v>
      </c>
      <c r="D50" s="110">
        <f>pedagoger!F42</f>
        <v>1080</v>
      </c>
      <c r="E50" s="111">
        <f t="shared" si="1"/>
        <v>770</v>
      </c>
      <c r="F50" s="111">
        <f>pedagoger!K42</f>
        <v>225</v>
      </c>
      <c r="H50" s="112"/>
      <c r="I50" s="113"/>
      <c r="J50" s="41"/>
      <c r="K50" s="67"/>
      <c r="L50" s="112"/>
      <c r="M50" s="113"/>
      <c r="N50" s="41"/>
      <c r="O50" s="67"/>
      <c r="P50" s="112"/>
      <c r="Q50" s="113"/>
      <c r="R50" s="43"/>
      <c r="S50" s="67"/>
      <c r="T50" s="112"/>
      <c r="U50" s="113"/>
      <c r="V50" s="41"/>
      <c r="W50" s="67"/>
      <c r="X50" s="112"/>
      <c r="Y50" s="113"/>
      <c r="Z50" s="43"/>
      <c r="AA50" s="67"/>
      <c r="AB50" s="84"/>
      <c r="AC50" s="85"/>
      <c r="AD50" s="44"/>
      <c r="AE50" s="42"/>
      <c r="AF50" s="112" t="s">
        <v>152</v>
      </c>
      <c r="AG50" s="113"/>
      <c r="AH50" s="41">
        <v>770</v>
      </c>
      <c r="AI50" s="67"/>
      <c r="AJ50" s="112"/>
      <c r="AK50" s="113"/>
      <c r="AL50" s="44"/>
      <c r="AM50" s="67"/>
      <c r="AN50" s="112"/>
      <c r="AO50" s="113"/>
      <c r="AP50" s="44"/>
      <c r="AQ50" s="67"/>
      <c r="AR50" s="112"/>
      <c r="AS50" s="113"/>
      <c r="AT50" s="44"/>
      <c r="AU50" s="67"/>
      <c r="AV50" s="112"/>
      <c r="AW50" s="113"/>
      <c r="AX50" s="44"/>
      <c r="AY50" s="67"/>
      <c r="AZ50" s="112"/>
      <c r="BA50" s="113"/>
      <c r="BB50" s="44"/>
      <c r="BC50" s="67"/>
      <c r="BD50" s="112"/>
      <c r="BE50" s="113"/>
      <c r="BF50" s="44"/>
    </row>
    <row r="51" spans="2:58" ht="15" customHeight="1">
      <c r="B51" s="110" t="str">
        <f>pedagoger!B43</f>
        <v>SKO</v>
      </c>
      <c r="C51" s="110" t="str">
        <f>pedagoger!C43</f>
        <v>TY</v>
      </c>
      <c r="D51" s="110">
        <f>pedagoger!F43</f>
        <v>1080</v>
      </c>
      <c r="E51" s="111">
        <f t="shared" si="1"/>
        <v>460</v>
      </c>
      <c r="F51" s="111">
        <f>pedagoger!K43</f>
        <v>300</v>
      </c>
      <c r="H51" s="112"/>
      <c r="I51" s="113"/>
      <c r="J51" s="41"/>
      <c r="K51" s="67"/>
      <c r="L51" s="112"/>
      <c r="M51" s="113"/>
      <c r="N51" s="41"/>
      <c r="O51" s="67"/>
      <c r="P51" s="112"/>
      <c r="Q51" s="113"/>
      <c r="R51" s="43"/>
      <c r="S51" s="67"/>
      <c r="T51" s="112"/>
      <c r="U51" s="113"/>
      <c r="V51" s="41"/>
      <c r="W51" s="67"/>
      <c r="X51" s="112"/>
      <c r="Y51" s="113"/>
      <c r="Z51" s="43"/>
      <c r="AA51" s="67"/>
      <c r="AB51" s="84"/>
      <c r="AC51" s="85"/>
      <c r="AD51" s="44"/>
      <c r="AE51" s="42"/>
      <c r="AF51" s="112" t="s">
        <v>124</v>
      </c>
      <c r="AG51" s="113"/>
      <c r="AH51" s="41">
        <v>460</v>
      </c>
      <c r="AI51" s="67"/>
      <c r="AJ51" s="112"/>
      <c r="AK51" s="113"/>
      <c r="AL51" s="44"/>
      <c r="AM51" s="67"/>
      <c r="AN51" s="112"/>
      <c r="AO51" s="113"/>
      <c r="AP51" s="44"/>
      <c r="AQ51" s="67"/>
      <c r="AR51" s="112"/>
      <c r="AS51" s="113"/>
      <c r="AT51" s="44"/>
      <c r="AU51" s="67"/>
      <c r="AV51" s="112"/>
      <c r="AW51" s="113"/>
      <c r="AX51" s="44"/>
      <c r="AY51" s="67"/>
      <c r="AZ51" s="112"/>
      <c r="BA51" s="113"/>
      <c r="BB51" s="44"/>
      <c r="BC51" s="67"/>
      <c r="BD51" s="112"/>
      <c r="BE51" s="113"/>
      <c r="BF51" s="44"/>
    </row>
    <row r="52" spans="2:58" ht="15" customHeight="1">
      <c r="B52" s="110" t="str">
        <f>pedagoger!B44</f>
        <v>SRO</v>
      </c>
      <c r="C52" s="110" t="str">
        <f>pedagoger!C44</f>
        <v>H9</v>
      </c>
      <c r="D52" s="110">
        <f>pedagoger!F44</f>
        <v>1080</v>
      </c>
      <c r="E52" s="111">
        <f t="shared" si="1"/>
        <v>1020</v>
      </c>
      <c r="F52" s="111">
        <f>pedagoger!K44</f>
        <v>0</v>
      </c>
      <c r="H52" s="112"/>
      <c r="I52" s="113"/>
      <c r="J52" s="41"/>
      <c r="K52" s="67"/>
      <c r="L52" s="112" t="s">
        <v>93</v>
      </c>
      <c r="M52" s="113"/>
      <c r="N52" s="41">
        <f>220+220+240</f>
        <v>680</v>
      </c>
      <c r="O52" s="67"/>
      <c r="P52" s="112"/>
      <c r="Q52" s="113"/>
      <c r="R52" s="43"/>
      <c r="S52" s="67"/>
      <c r="T52" s="112"/>
      <c r="U52" s="113"/>
      <c r="V52" s="41"/>
      <c r="W52" s="67"/>
      <c r="X52" s="112"/>
      <c r="Y52" s="113"/>
      <c r="Z52" s="43"/>
      <c r="AA52" s="67"/>
      <c r="AB52" s="84"/>
      <c r="AC52" s="85"/>
      <c r="AD52" s="44"/>
      <c r="AE52" s="42"/>
      <c r="AF52" s="112" t="s">
        <v>154</v>
      </c>
      <c r="AG52" s="113"/>
      <c r="AH52" s="41">
        <v>155</v>
      </c>
      <c r="AI52" s="67"/>
      <c r="AJ52" s="112"/>
      <c r="AK52" s="113"/>
      <c r="AL52" s="44"/>
      <c r="AM52" s="67"/>
      <c r="AN52" s="112"/>
      <c r="AO52" s="113"/>
      <c r="AP52" s="44"/>
      <c r="AQ52" s="67"/>
      <c r="AR52" s="112"/>
      <c r="AS52" s="113"/>
      <c r="AT52" s="44"/>
      <c r="AU52" s="67"/>
      <c r="AV52" s="112"/>
      <c r="AW52" s="113"/>
      <c r="AX52" s="44"/>
      <c r="AY52" s="67"/>
      <c r="AZ52" s="112"/>
      <c r="BA52" s="113"/>
      <c r="BB52" s="44"/>
      <c r="BC52" s="67"/>
      <c r="BD52" s="112"/>
      <c r="BE52" s="113"/>
      <c r="BF52" s="44">
        <v>185</v>
      </c>
    </row>
    <row r="53" spans="2:58" ht="15" hidden="1" customHeight="1">
      <c r="B53" s="110" t="str">
        <f>pedagoger!B45</f>
        <v>STS</v>
      </c>
      <c r="C53" s="110" t="str">
        <f>pedagoger!C45</f>
        <v>LSU</v>
      </c>
      <c r="D53" s="110">
        <f>pedagoger!F45</f>
        <v>1080</v>
      </c>
      <c r="E53" s="111">
        <f t="shared" si="1"/>
        <v>0</v>
      </c>
      <c r="F53" s="111">
        <f>pedagoger!K45</f>
        <v>1080</v>
      </c>
      <c r="H53" s="112"/>
      <c r="I53" s="113"/>
      <c r="J53" s="41"/>
      <c r="K53" s="67"/>
      <c r="L53" s="112"/>
      <c r="M53" s="113"/>
      <c r="N53" s="41"/>
      <c r="O53" s="67"/>
      <c r="P53" s="112"/>
      <c r="Q53" s="113"/>
      <c r="R53" s="43"/>
      <c r="S53" s="67"/>
      <c r="T53" s="112"/>
      <c r="U53" s="113"/>
      <c r="V53" s="41"/>
      <c r="W53" s="67"/>
      <c r="X53" s="112"/>
      <c r="Y53" s="113"/>
      <c r="Z53" s="43"/>
      <c r="AA53" s="67"/>
      <c r="AB53" s="84"/>
      <c r="AC53" s="85"/>
      <c r="AD53" s="44"/>
      <c r="AE53" s="42"/>
      <c r="AF53" s="112"/>
      <c r="AG53" s="113"/>
      <c r="AH53" s="41"/>
      <c r="AI53" s="67"/>
      <c r="AJ53" s="112"/>
      <c r="AK53" s="113"/>
      <c r="AL53" s="44"/>
      <c r="AM53" s="67"/>
      <c r="AN53" s="112"/>
      <c r="AO53" s="113"/>
      <c r="AP53" s="44"/>
      <c r="AQ53" s="67"/>
      <c r="AR53" s="112"/>
      <c r="AS53" s="113"/>
      <c r="AT53" s="44"/>
      <c r="AU53" s="67"/>
      <c r="AV53" s="112"/>
      <c r="AW53" s="113"/>
      <c r="AX53" s="44"/>
      <c r="AY53" s="67"/>
      <c r="AZ53" s="112"/>
      <c r="BA53" s="113"/>
      <c r="BB53" s="44"/>
      <c r="BC53" s="67"/>
      <c r="BD53" s="112"/>
      <c r="BE53" s="113"/>
      <c r="BF53" s="44"/>
    </row>
    <row r="54" spans="2:58" ht="15" hidden="1" customHeight="1">
      <c r="B54" s="110" t="str">
        <f>pedagoger!B46</f>
        <v>TMI</v>
      </c>
      <c r="C54" s="110" t="str">
        <f>pedagoger!C46</f>
        <v>spec</v>
      </c>
      <c r="D54" s="110">
        <f>pedagoger!F46</f>
        <v>1080</v>
      </c>
      <c r="E54" s="111">
        <f t="shared" si="1"/>
        <v>0</v>
      </c>
      <c r="F54" s="111">
        <f>pedagoger!K46</f>
        <v>1080</v>
      </c>
      <c r="H54" s="112"/>
      <c r="I54" s="113"/>
      <c r="J54" s="41"/>
      <c r="K54" s="67"/>
      <c r="L54" s="112"/>
      <c r="M54" s="113"/>
      <c r="N54" s="41"/>
      <c r="O54" s="67"/>
      <c r="P54" s="112"/>
      <c r="Q54" s="113"/>
      <c r="R54" s="43"/>
      <c r="S54" s="67"/>
      <c r="T54" s="112"/>
      <c r="U54" s="113"/>
      <c r="V54" s="41"/>
      <c r="W54" s="67"/>
      <c r="X54" s="112"/>
      <c r="Y54" s="113"/>
      <c r="Z54" s="43"/>
      <c r="AA54" s="67"/>
      <c r="AB54" s="84"/>
      <c r="AC54" s="85"/>
      <c r="AD54" s="44"/>
      <c r="AE54" s="42"/>
      <c r="AF54" s="112"/>
      <c r="AG54" s="113"/>
      <c r="AH54" s="41"/>
      <c r="AI54" s="67"/>
      <c r="AJ54" s="112"/>
      <c r="AK54" s="113"/>
      <c r="AL54" s="44"/>
      <c r="AM54" s="67"/>
      <c r="AN54" s="112"/>
      <c r="AO54" s="113"/>
      <c r="AP54" s="44"/>
      <c r="AQ54" s="67"/>
      <c r="AR54" s="112"/>
      <c r="AS54" s="113"/>
      <c r="AT54" s="44"/>
      <c r="AU54" s="67"/>
      <c r="AV54" s="112"/>
      <c r="AW54" s="113"/>
      <c r="AX54" s="44"/>
      <c r="AY54" s="67"/>
      <c r="AZ54" s="112"/>
      <c r="BA54" s="113"/>
      <c r="BB54" s="44"/>
      <c r="BC54" s="67"/>
      <c r="BD54" s="112"/>
      <c r="BE54" s="113"/>
      <c r="BF54" s="44"/>
    </row>
    <row r="55" spans="2:58" ht="15" hidden="1" customHeight="1">
      <c r="B55" s="110" t="str">
        <f>pedagoger!B47</f>
        <v>TDI</v>
      </c>
      <c r="C55" s="110" t="str">
        <f>pedagoger!C47</f>
        <v>LSU</v>
      </c>
      <c r="D55" s="110">
        <f>pedagoger!F47</f>
        <v>1080</v>
      </c>
      <c r="E55" s="111">
        <f t="shared" si="1"/>
        <v>0</v>
      </c>
      <c r="F55" s="111">
        <f>pedagoger!K47</f>
        <v>1080</v>
      </c>
      <c r="H55" s="112"/>
      <c r="I55" s="113"/>
      <c r="J55" s="41"/>
      <c r="K55" s="67"/>
      <c r="L55" s="112"/>
      <c r="M55" s="113"/>
      <c r="N55" s="41"/>
      <c r="O55" s="67"/>
      <c r="P55" s="112"/>
      <c r="Q55" s="113"/>
      <c r="R55" s="43"/>
      <c r="S55" s="67"/>
      <c r="T55" s="112"/>
      <c r="U55" s="113"/>
      <c r="V55" s="41"/>
      <c r="W55" s="67"/>
      <c r="X55" s="112"/>
      <c r="Y55" s="113"/>
      <c r="Z55" s="43"/>
      <c r="AA55" s="67"/>
      <c r="AB55" s="84"/>
      <c r="AC55" s="85"/>
      <c r="AD55" s="44"/>
      <c r="AE55" s="42"/>
      <c r="AF55" s="112"/>
      <c r="AG55" s="113"/>
      <c r="AH55" s="41"/>
      <c r="AI55" s="67"/>
      <c r="AJ55" s="112"/>
      <c r="AK55" s="113"/>
      <c r="AL55" s="44"/>
      <c r="AM55" s="67"/>
      <c r="AN55" s="112"/>
      <c r="AO55" s="113"/>
      <c r="AP55" s="44"/>
      <c r="AQ55" s="67"/>
      <c r="AR55" s="112"/>
      <c r="AS55" s="113"/>
      <c r="AT55" s="44"/>
      <c r="AU55" s="67"/>
      <c r="AV55" s="112"/>
      <c r="AW55" s="113"/>
      <c r="AX55" s="44"/>
      <c r="AY55" s="67"/>
      <c r="AZ55" s="112"/>
      <c r="BA55" s="113"/>
      <c r="BB55" s="44"/>
      <c r="BC55" s="67"/>
      <c r="BD55" s="112"/>
      <c r="BE55" s="113"/>
      <c r="BF55" s="44"/>
    </row>
    <row r="56" spans="2:58" ht="15" hidden="1" customHeight="1">
      <c r="B56" s="110" t="str">
        <f>pedagoger!B48</f>
        <v>URO</v>
      </c>
      <c r="C56" s="110" t="str">
        <f>pedagoger!C48</f>
        <v>LSU</v>
      </c>
      <c r="D56" s="110">
        <f>pedagoger!F48</f>
        <v>1080</v>
      </c>
      <c r="E56" s="111">
        <f t="shared" si="1"/>
        <v>0</v>
      </c>
      <c r="F56" s="111">
        <f>pedagoger!K48</f>
        <v>1080</v>
      </c>
      <c r="H56" s="112"/>
      <c r="I56" s="113"/>
      <c r="J56" s="41"/>
      <c r="K56" s="67"/>
      <c r="L56" s="112"/>
      <c r="M56" s="113"/>
      <c r="N56" s="41"/>
      <c r="O56" s="67"/>
      <c r="P56" s="112"/>
      <c r="Q56" s="113"/>
      <c r="R56" s="43"/>
      <c r="S56" s="67"/>
      <c r="T56" s="112"/>
      <c r="U56" s="113"/>
      <c r="V56" s="41"/>
      <c r="W56" s="67"/>
      <c r="X56" s="112"/>
      <c r="Y56" s="113"/>
      <c r="Z56" s="43"/>
      <c r="AA56" s="67"/>
      <c r="AB56" s="84"/>
      <c r="AC56" s="85"/>
      <c r="AD56" s="44"/>
      <c r="AE56" s="42"/>
      <c r="AF56" s="112"/>
      <c r="AG56" s="113"/>
      <c r="AH56" s="41"/>
      <c r="AI56" s="67"/>
      <c r="AJ56" s="112"/>
      <c r="AK56" s="113"/>
      <c r="AL56" s="44"/>
      <c r="AM56" s="67"/>
      <c r="AN56" s="112"/>
      <c r="AO56" s="113"/>
      <c r="AP56" s="44"/>
      <c r="AQ56" s="67"/>
      <c r="AR56" s="112"/>
      <c r="AS56" s="113"/>
      <c r="AT56" s="44"/>
      <c r="AU56" s="67"/>
      <c r="AV56" s="112"/>
      <c r="AW56" s="113"/>
      <c r="AX56" s="44"/>
      <c r="AY56" s="67"/>
      <c r="AZ56" s="112"/>
      <c r="BA56" s="113"/>
      <c r="BB56" s="44"/>
      <c r="BC56" s="67"/>
      <c r="BD56" s="112"/>
      <c r="BE56" s="113"/>
      <c r="BF56" s="44"/>
    </row>
    <row r="57" spans="2:58" ht="15" hidden="1" customHeight="1">
      <c r="B57" s="110" t="str">
        <f>pedagoger!B49</f>
        <v>VEK</v>
      </c>
      <c r="C57" s="110" t="str">
        <f>pedagoger!C49</f>
        <v>SU</v>
      </c>
      <c r="D57" s="110">
        <f>pedagoger!F49</f>
        <v>1080</v>
      </c>
      <c r="E57" s="111">
        <f t="shared" si="1"/>
        <v>0</v>
      </c>
      <c r="F57" s="111">
        <f>pedagoger!K49</f>
        <v>1080</v>
      </c>
      <c r="H57" s="112"/>
      <c r="I57" s="113"/>
      <c r="J57" s="41"/>
      <c r="K57" s="67"/>
      <c r="L57" s="112"/>
      <c r="M57" s="113"/>
      <c r="N57" s="41"/>
      <c r="O57" s="67"/>
      <c r="P57" s="112"/>
      <c r="Q57" s="113"/>
      <c r="R57" s="43"/>
      <c r="S57" s="67"/>
      <c r="T57" s="112"/>
      <c r="U57" s="113"/>
      <c r="V57" s="41"/>
      <c r="W57" s="67"/>
      <c r="X57" s="112"/>
      <c r="Y57" s="113"/>
      <c r="Z57" s="43"/>
      <c r="AA57" s="67"/>
      <c r="AB57" s="84"/>
      <c r="AC57" s="85"/>
      <c r="AD57" s="44"/>
      <c r="AE57" s="42"/>
      <c r="AF57" s="112"/>
      <c r="AG57" s="113"/>
      <c r="AH57" s="41"/>
      <c r="AI57" s="67"/>
      <c r="AJ57" s="112"/>
      <c r="AK57" s="113"/>
      <c r="AL57" s="44"/>
      <c r="AM57" s="67"/>
      <c r="AN57" s="112"/>
      <c r="AO57" s="113"/>
      <c r="AP57" s="44"/>
      <c r="AQ57" s="67"/>
      <c r="AR57" s="112"/>
      <c r="AS57" s="113"/>
      <c r="AT57" s="44"/>
      <c r="AU57" s="67"/>
      <c r="AV57" s="112"/>
      <c r="AW57" s="113"/>
      <c r="AX57" s="44"/>
      <c r="AY57" s="67"/>
      <c r="AZ57" s="112"/>
      <c r="BA57" s="113"/>
      <c r="BB57" s="44"/>
      <c r="BC57" s="67"/>
      <c r="BD57" s="112"/>
      <c r="BE57" s="113"/>
      <c r="BF57" s="44"/>
    </row>
    <row r="58" spans="2:58" ht="15" hidden="1" customHeight="1">
      <c r="B58" s="110" t="str">
        <f>pedagoger!B50</f>
        <v>VSA</v>
      </c>
      <c r="C58" s="110" t="str">
        <f>pedagoger!C50</f>
        <v>SU</v>
      </c>
      <c r="D58" s="110">
        <f>pedagoger!F50</f>
        <v>1080</v>
      </c>
      <c r="E58" s="111">
        <f t="shared" si="1"/>
        <v>0</v>
      </c>
      <c r="F58" s="111">
        <f>pedagoger!K50</f>
        <v>1080</v>
      </c>
      <c r="H58" s="112"/>
      <c r="I58" s="113"/>
      <c r="J58" s="41"/>
      <c r="K58" s="67"/>
      <c r="L58" s="112"/>
      <c r="M58" s="113"/>
      <c r="N58" s="41"/>
      <c r="O58" s="67"/>
      <c r="P58" s="112"/>
      <c r="Q58" s="113"/>
      <c r="R58" s="43"/>
      <c r="S58" s="67"/>
      <c r="T58" s="112"/>
      <c r="U58" s="113"/>
      <c r="V58" s="41"/>
      <c r="W58" s="67"/>
      <c r="X58" s="112"/>
      <c r="Y58" s="113"/>
      <c r="Z58" s="43"/>
      <c r="AA58" s="67"/>
      <c r="AB58" s="84"/>
      <c r="AC58" s="85"/>
      <c r="AD58" s="44"/>
      <c r="AE58" s="42"/>
      <c r="AF58" s="112"/>
      <c r="AG58" s="113"/>
      <c r="AH58" s="41"/>
      <c r="AI58" s="67"/>
      <c r="AJ58" s="112"/>
      <c r="AK58" s="113"/>
      <c r="AL58" s="44"/>
      <c r="AM58" s="67"/>
      <c r="AN58" s="112"/>
      <c r="AO58" s="113"/>
      <c r="AP58" s="44"/>
      <c r="AQ58" s="67"/>
      <c r="AR58" s="112"/>
      <c r="AS58" s="113"/>
      <c r="AT58" s="44"/>
      <c r="AU58" s="67"/>
      <c r="AV58" s="112"/>
      <c r="AW58" s="113"/>
      <c r="AX58" s="44"/>
      <c r="AY58" s="67"/>
      <c r="AZ58" s="112"/>
      <c r="BA58" s="113"/>
      <c r="BB58" s="44"/>
      <c r="BC58" s="67"/>
      <c r="BD58" s="112"/>
      <c r="BE58" s="113"/>
      <c r="BF58" s="44"/>
    </row>
    <row r="59" spans="2:58" ht="15" hidden="1" customHeight="1">
      <c r="B59" s="110" t="str">
        <f>pedagoger!B51</f>
        <v>VIT</v>
      </c>
      <c r="C59" s="110" t="str">
        <f>pedagoger!C51</f>
        <v>SU</v>
      </c>
      <c r="D59" s="110">
        <f>pedagoger!F51</f>
        <v>1080</v>
      </c>
      <c r="E59" s="111">
        <f t="shared" si="1"/>
        <v>0</v>
      </c>
      <c r="F59" s="111">
        <f>pedagoger!K51</f>
        <v>1020</v>
      </c>
      <c r="H59" s="112"/>
      <c r="I59" s="113"/>
      <c r="J59" s="41"/>
      <c r="K59" s="67"/>
      <c r="L59" s="112"/>
      <c r="M59" s="113"/>
      <c r="N59" s="41"/>
      <c r="O59" s="67"/>
      <c r="P59" s="112"/>
      <c r="Q59" s="113"/>
      <c r="R59" s="43"/>
      <c r="S59" s="67"/>
      <c r="T59" s="112"/>
      <c r="U59" s="113"/>
      <c r="V59" s="41"/>
      <c r="W59" s="67"/>
      <c r="X59" s="112"/>
      <c r="Y59" s="113"/>
      <c r="Z59" s="43"/>
      <c r="AA59" s="67"/>
      <c r="AB59" s="84"/>
      <c r="AC59" s="85"/>
      <c r="AD59" s="44"/>
      <c r="AE59" s="42"/>
      <c r="AF59" s="112"/>
      <c r="AG59" s="113"/>
      <c r="AH59" s="41"/>
      <c r="AI59" s="67"/>
      <c r="AJ59" s="112"/>
      <c r="AK59" s="113"/>
      <c r="AL59" s="44"/>
      <c r="AM59" s="67"/>
      <c r="AN59" s="112"/>
      <c r="AO59" s="113"/>
      <c r="AP59" s="44"/>
      <c r="AQ59" s="67"/>
      <c r="AR59" s="112"/>
      <c r="AS59" s="113"/>
      <c r="AT59" s="44"/>
      <c r="AU59" s="67"/>
      <c r="AV59" s="112"/>
      <c r="AW59" s="113"/>
      <c r="AX59" s="44"/>
      <c r="AY59" s="67"/>
      <c r="AZ59" s="112"/>
      <c r="BA59" s="113"/>
      <c r="BB59" s="44"/>
      <c r="BC59" s="67"/>
      <c r="BD59" s="112"/>
      <c r="BE59" s="113"/>
      <c r="BF59" s="44"/>
    </row>
    <row r="60" spans="2:58" ht="15" hidden="1" customHeight="1">
      <c r="B60" s="110" t="str">
        <f>pedagoger!B52</f>
        <v>ÅTI</v>
      </c>
      <c r="C60" s="110" t="str">
        <f>pedagoger!C52</f>
        <v>SU</v>
      </c>
      <c r="D60" s="110">
        <f>pedagoger!F52</f>
        <v>1080</v>
      </c>
      <c r="E60" s="111">
        <f t="shared" si="1"/>
        <v>0</v>
      </c>
      <c r="F60" s="111">
        <f>pedagoger!K52</f>
        <v>1080</v>
      </c>
      <c r="H60" s="112"/>
      <c r="I60" s="113"/>
      <c r="J60" s="41"/>
      <c r="K60" s="67"/>
      <c r="L60" s="112"/>
      <c r="M60" s="113"/>
      <c r="N60" s="41"/>
      <c r="O60" s="67"/>
      <c r="P60" s="112"/>
      <c r="Q60" s="113"/>
      <c r="R60" s="43"/>
      <c r="S60" s="67"/>
      <c r="T60" s="112"/>
      <c r="U60" s="113"/>
      <c r="V60" s="41"/>
      <c r="W60" s="67"/>
      <c r="X60" s="112"/>
      <c r="Y60" s="113"/>
      <c r="Z60" s="43"/>
      <c r="AA60" s="67"/>
      <c r="AB60" s="84"/>
      <c r="AC60" s="85"/>
      <c r="AD60" s="44"/>
      <c r="AE60" s="42"/>
      <c r="AF60" s="112"/>
      <c r="AG60" s="113"/>
      <c r="AH60" s="41"/>
      <c r="AI60" s="67"/>
      <c r="AJ60" s="112"/>
      <c r="AK60" s="113"/>
      <c r="AL60" s="44"/>
      <c r="AM60" s="67"/>
      <c r="AN60" s="112"/>
      <c r="AO60" s="113"/>
      <c r="AP60" s="44"/>
      <c r="AQ60" s="67"/>
      <c r="AR60" s="112"/>
      <c r="AS60" s="113"/>
      <c r="AT60" s="44"/>
      <c r="AU60" s="67"/>
      <c r="AV60" s="112"/>
      <c r="AW60" s="113"/>
      <c r="AX60" s="44"/>
      <c r="AY60" s="67"/>
      <c r="AZ60" s="112"/>
      <c r="BA60" s="113"/>
      <c r="BB60" s="44"/>
      <c r="BC60" s="67"/>
      <c r="BD60" s="112"/>
      <c r="BE60" s="113"/>
      <c r="BF60" s="44"/>
    </row>
    <row r="61" spans="2:58" ht="15" hidden="1" customHeight="1">
      <c r="B61" s="110" t="str">
        <f>pedagoger!B53</f>
        <v>AKU</v>
      </c>
      <c r="C61" s="110" t="str">
        <f>pedagoger!C53</f>
        <v>spec</v>
      </c>
      <c r="D61" s="110">
        <f>pedagoger!F53</f>
        <v>1080</v>
      </c>
      <c r="E61" s="111">
        <f t="shared" si="1"/>
        <v>0</v>
      </c>
      <c r="F61" s="111">
        <f>pedagoger!K53</f>
        <v>1080</v>
      </c>
      <c r="H61" s="112"/>
      <c r="I61" s="113"/>
      <c r="J61" s="41"/>
      <c r="K61" s="67"/>
      <c r="L61" s="112"/>
      <c r="M61" s="113"/>
      <c r="N61" s="41"/>
      <c r="O61" s="67"/>
      <c r="P61" s="112"/>
      <c r="Q61" s="113"/>
      <c r="R61" s="43"/>
      <c r="S61" s="67"/>
      <c r="T61" s="112"/>
      <c r="U61" s="113"/>
      <c r="V61" s="41"/>
      <c r="W61" s="67"/>
      <c r="X61" s="112"/>
      <c r="Y61" s="113"/>
      <c r="Z61" s="43"/>
      <c r="AA61" s="67"/>
      <c r="AB61" s="84"/>
      <c r="AC61" s="85"/>
      <c r="AD61" s="44"/>
      <c r="AE61" s="42"/>
      <c r="AF61" s="112"/>
      <c r="AG61" s="113"/>
      <c r="AH61" s="41"/>
      <c r="AI61" s="67"/>
      <c r="AJ61" s="112"/>
      <c r="AK61" s="113"/>
      <c r="AL61" s="44"/>
      <c r="AM61" s="67"/>
      <c r="AN61" s="112"/>
      <c r="AO61" s="113"/>
      <c r="AP61" s="44"/>
      <c r="AQ61" s="67"/>
      <c r="AR61" s="112"/>
      <c r="AS61" s="113"/>
      <c r="AT61" s="44"/>
      <c r="AU61" s="67"/>
      <c r="AV61" s="112"/>
      <c r="AW61" s="113"/>
      <c r="AX61" s="44"/>
      <c r="AY61" s="67"/>
      <c r="AZ61" s="112"/>
      <c r="BA61" s="113"/>
      <c r="BB61" s="44"/>
      <c r="BC61" s="67"/>
      <c r="BD61" s="112"/>
      <c r="BE61" s="113"/>
      <c r="BF61" s="44"/>
    </row>
    <row r="62" spans="2:58" ht="15" hidden="1" customHeight="1">
      <c r="B62" s="110" t="str">
        <f>pedagoger!B54</f>
        <v>ARO</v>
      </c>
      <c r="C62" s="110" t="str">
        <f>pedagoger!C54</f>
        <v>spec</v>
      </c>
      <c r="D62" s="110">
        <f>pedagoger!F54</f>
        <v>1080</v>
      </c>
      <c r="E62" s="111">
        <f t="shared" si="1"/>
        <v>0</v>
      </c>
      <c r="F62" s="111">
        <f>pedagoger!K54</f>
        <v>1080</v>
      </c>
      <c r="H62" s="112"/>
      <c r="I62" s="113"/>
      <c r="J62" s="41"/>
      <c r="K62" s="67"/>
      <c r="L62" s="112"/>
      <c r="M62" s="113"/>
      <c r="N62" s="41"/>
      <c r="O62" s="67"/>
      <c r="P62" s="112"/>
      <c r="Q62" s="113"/>
      <c r="R62" s="43"/>
      <c r="S62" s="67"/>
      <c r="T62" s="112"/>
      <c r="U62" s="113"/>
      <c r="V62" s="41"/>
      <c r="W62" s="67"/>
      <c r="X62" s="112"/>
      <c r="Y62" s="113"/>
      <c r="Z62" s="43"/>
      <c r="AA62" s="67"/>
      <c r="AB62" s="84"/>
      <c r="AC62" s="85"/>
      <c r="AD62" s="44"/>
      <c r="AE62" s="42"/>
      <c r="AF62" s="112"/>
      <c r="AG62" s="113"/>
      <c r="AH62" s="41"/>
      <c r="AI62" s="67"/>
      <c r="AJ62" s="112"/>
      <c r="AK62" s="113"/>
      <c r="AL62" s="44"/>
      <c r="AM62" s="67"/>
      <c r="AN62" s="112"/>
      <c r="AO62" s="113"/>
      <c r="AP62" s="44"/>
      <c r="AQ62" s="67"/>
      <c r="AR62" s="112"/>
      <c r="AS62" s="113"/>
      <c r="AT62" s="44"/>
      <c r="AU62" s="67"/>
      <c r="AV62" s="112"/>
      <c r="AW62" s="113"/>
      <c r="AX62" s="44"/>
      <c r="AY62" s="67"/>
      <c r="AZ62" s="112"/>
      <c r="BA62" s="113"/>
      <c r="BB62" s="44"/>
      <c r="BC62" s="67"/>
      <c r="BD62" s="112"/>
      <c r="BE62" s="113"/>
      <c r="BF62" s="44"/>
    </row>
    <row r="63" spans="2:58" ht="15" hidden="1" customHeight="1">
      <c r="B63" s="110" t="str">
        <f>pedagoger!B55</f>
        <v>BIT</v>
      </c>
      <c r="C63" s="110" t="str">
        <f>pedagoger!C55</f>
        <v>spec</v>
      </c>
      <c r="D63" s="110">
        <f>pedagoger!F55</f>
        <v>0</v>
      </c>
      <c r="E63" s="111">
        <f t="shared" si="1"/>
        <v>0</v>
      </c>
      <c r="F63" s="111">
        <f>pedagoger!K55</f>
        <v>0</v>
      </c>
      <c r="H63" s="112"/>
      <c r="I63" s="113"/>
      <c r="J63" s="41"/>
      <c r="K63" s="67"/>
      <c r="L63" s="112"/>
      <c r="M63" s="113"/>
      <c r="N63" s="41"/>
      <c r="O63" s="67"/>
      <c r="P63" s="112"/>
      <c r="Q63" s="113"/>
      <c r="R63" s="43"/>
      <c r="S63" s="67"/>
      <c r="T63" s="112"/>
      <c r="U63" s="113"/>
      <c r="V63" s="41"/>
      <c r="W63" s="67"/>
      <c r="X63" s="112"/>
      <c r="Y63" s="113"/>
      <c r="Z63" s="43"/>
      <c r="AA63" s="67"/>
      <c r="AB63" s="84"/>
      <c r="AC63" s="85"/>
      <c r="AD63" s="44"/>
      <c r="AE63" s="42"/>
      <c r="AF63" s="112"/>
      <c r="AG63" s="113"/>
      <c r="AH63" s="41"/>
      <c r="AI63" s="67"/>
      <c r="AJ63" s="112"/>
      <c r="AK63" s="113"/>
      <c r="AL63" s="44"/>
      <c r="AM63" s="67"/>
      <c r="AN63" s="112"/>
      <c r="AO63" s="113"/>
      <c r="AP63" s="44"/>
      <c r="AQ63" s="67"/>
      <c r="AR63" s="112"/>
      <c r="AS63" s="113"/>
      <c r="AT63" s="44"/>
      <c r="AU63" s="67"/>
      <c r="AV63" s="112"/>
      <c r="AW63" s="113"/>
      <c r="AX63" s="44"/>
      <c r="AY63" s="67"/>
      <c r="AZ63" s="112"/>
      <c r="BA63" s="113"/>
      <c r="BB63" s="44"/>
      <c r="BC63" s="67"/>
      <c r="BD63" s="112"/>
      <c r="BE63" s="113"/>
      <c r="BF63" s="44"/>
    </row>
    <row r="64" spans="2:58" ht="15" hidden="1" customHeight="1">
      <c r="B64" s="110" t="str">
        <f>pedagoger!B56</f>
        <v>CTH</v>
      </c>
      <c r="C64" s="110" t="str">
        <f>pedagoger!C56</f>
        <v>SVA</v>
      </c>
      <c r="D64" s="110">
        <f>pedagoger!F56</f>
        <v>1080</v>
      </c>
      <c r="E64" s="111">
        <f t="shared" si="1"/>
        <v>0</v>
      </c>
      <c r="F64" s="111">
        <f>pedagoger!K56</f>
        <v>0</v>
      </c>
      <c r="H64" s="112"/>
      <c r="I64" s="113"/>
      <c r="J64" s="41"/>
      <c r="K64" s="67"/>
      <c r="L64" s="112"/>
      <c r="M64" s="113"/>
      <c r="N64" s="41"/>
      <c r="O64" s="67"/>
      <c r="P64" s="112"/>
      <c r="Q64" s="113"/>
      <c r="R64" s="43"/>
      <c r="S64" s="67"/>
      <c r="T64" s="112"/>
      <c r="U64" s="113"/>
      <c r="V64" s="41"/>
      <c r="W64" s="67"/>
      <c r="X64" s="112"/>
      <c r="Y64" s="113"/>
      <c r="Z64" s="43"/>
      <c r="AA64" s="67"/>
      <c r="AB64" s="84"/>
      <c r="AC64" s="85"/>
      <c r="AD64" s="44"/>
      <c r="AE64" s="42"/>
      <c r="AF64" s="112"/>
      <c r="AG64" s="113"/>
      <c r="AH64" s="41"/>
      <c r="AI64" s="67"/>
      <c r="AJ64" s="112"/>
      <c r="AK64" s="113"/>
      <c r="AL64" s="44"/>
      <c r="AM64" s="67"/>
      <c r="AN64" s="112"/>
      <c r="AO64" s="113"/>
      <c r="AP64" s="44"/>
      <c r="AQ64" s="67"/>
      <c r="AR64" s="112"/>
      <c r="AS64" s="113"/>
      <c r="AT64" s="44"/>
      <c r="AU64" s="67"/>
      <c r="AV64" s="112"/>
      <c r="AW64" s="113"/>
      <c r="AX64" s="44"/>
      <c r="AY64" s="67"/>
      <c r="AZ64" s="112"/>
      <c r="BA64" s="113"/>
      <c r="BB64" s="44"/>
      <c r="BC64" s="67"/>
      <c r="BD64" s="112"/>
      <c r="BE64" s="113"/>
      <c r="BF64" s="44"/>
    </row>
    <row r="65" spans="2:58" ht="15" customHeight="1">
      <c r="B65" s="110" t="str">
        <f>pedagoger!B57</f>
        <v>CBA</v>
      </c>
      <c r="C65" s="110" t="str">
        <f>pedagoger!C57</f>
        <v>IDH</v>
      </c>
      <c r="D65" s="110">
        <f>pedagoger!F57</f>
        <v>1080</v>
      </c>
      <c r="E65" s="111">
        <f t="shared" si="1"/>
        <v>0</v>
      </c>
      <c r="F65" s="111">
        <f>pedagoger!K57</f>
        <v>0</v>
      </c>
      <c r="H65" s="112"/>
      <c r="I65" s="113"/>
      <c r="J65" s="41"/>
      <c r="K65" s="67"/>
      <c r="L65" s="112"/>
      <c r="M65" s="113"/>
      <c r="N65" s="41"/>
      <c r="O65" s="67"/>
      <c r="P65" s="112"/>
      <c r="Q65" s="113"/>
      <c r="R65" s="43"/>
      <c r="S65" s="67"/>
      <c r="T65" s="112"/>
      <c r="U65" s="113"/>
      <c r="V65" s="41"/>
      <c r="W65" s="67"/>
      <c r="X65" s="112"/>
      <c r="Y65" s="113"/>
      <c r="Z65" s="43"/>
      <c r="AA65" s="67"/>
      <c r="AB65" s="84"/>
      <c r="AC65" s="85"/>
      <c r="AD65" s="44"/>
      <c r="AE65" s="42"/>
      <c r="AF65" s="112"/>
      <c r="AG65" s="113"/>
      <c r="AH65" s="41"/>
      <c r="AI65" s="67"/>
      <c r="AJ65" s="112"/>
      <c r="AK65" s="113"/>
      <c r="AL65" s="44"/>
      <c r="AM65" s="67"/>
      <c r="AN65" s="112"/>
      <c r="AO65" s="113"/>
      <c r="AP65" s="44"/>
      <c r="AQ65" s="67"/>
      <c r="AR65" s="112"/>
      <c r="AS65" s="113"/>
      <c r="AT65" s="44"/>
      <c r="AU65" s="67"/>
      <c r="AV65" s="112"/>
      <c r="AW65" s="113"/>
      <c r="AX65" s="44"/>
      <c r="AY65" s="67"/>
      <c r="AZ65" s="112"/>
      <c r="BA65" s="113"/>
      <c r="BB65" s="44"/>
      <c r="BC65" s="67"/>
      <c r="BD65" s="112"/>
      <c r="BE65" s="113"/>
      <c r="BF65" s="44"/>
    </row>
    <row r="66" spans="2:58" ht="15" customHeight="1">
      <c r="B66" s="110" t="str">
        <f>pedagoger!B58</f>
        <v>ELA</v>
      </c>
      <c r="C66" s="110" t="str">
        <f>pedagoger!C58</f>
        <v>IDH</v>
      </c>
      <c r="D66" s="110">
        <f>pedagoger!F58</f>
        <v>702</v>
      </c>
      <c r="E66" s="111">
        <f t="shared" si="1"/>
        <v>0</v>
      </c>
      <c r="F66" s="111">
        <f>pedagoger!K58</f>
        <v>2</v>
      </c>
      <c r="H66" s="112"/>
      <c r="I66" s="113"/>
      <c r="J66" s="41"/>
      <c r="K66" s="67"/>
      <c r="L66" s="112"/>
      <c r="M66" s="113"/>
      <c r="N66" s="41"/>
      <c r="O66" s="67"/>
      <c r="P66" s="112"/>
      <c r="Q66" s="113"/>
      <c r="R66" s="43"/>
      <c r="S66" s="67"/>
      <c r="T66" s="112"/>
      <c r="U66" s="113"/>
      <c r="V66" s="41"/>
      <c r="W66" s="67"/>
      <c r="X66" s="112"/>
      <c r="Y66" s="113"/>
      <c r="Z66" s="43"/>
      <c r="AA66" s="67"/>
      <c r="AB66" s="84"/>
      <c r="AC66" s="85"/>
      <c r="AD66" s="44"/>
      <c r="AE66" s="42"/>
      <c r="AF66" s="112"/>
      <c r="AG66" s="113"/>
      <c r="AH66" s="41"/>
      <c r="AI66" s="67"/>
      <c r="AJ66" s="112"/>
      <c r="AK66" s="113"/>
      <c r="AL66" s="44"/>
      <c r="AM66" s="67"/>
      <c r="AN66" s="112"/>
      <c r="AO66" s="113"/>
      <c r="AP66" s="44"/>
      <c r="AQ66" s="67"/>
      <c r="AR66" s="112"/>
      <c r="AS66" s="113"/>
      <c r="AT66" s="44"/>
      <c r="AU66" s="67"/>
      <c r="AV66" s="112"/>
      <c r="AW66" s="113"/>
      <c r="AX66" s="44"/>
      <c r="AY66" s="67"/>
      <c r="AZ66" s="112"/>
      <c r="BA66" s="113"/>
      <c r="BB66" s="44"/>
      <c r="BC66" s="67"/>
      <c r="BD66" s="112"/>
      <c r="BE66" s="113"/>
      <c r="BF66" s="44"/>
    </row>
    <row r="67" spans="2:58" ht="15" customHeight="1">
      <c r="B67" s="110" t="str">
        <f>pedagoger!B59</f>
        <v>EKO</v>
      </c>
      <c r="C67" s="110" t="str">
        <f>pedagoger!C59</f>
        <v>IDH</v>
      </c>
      <c r="D67" s="110">
        <f>pedagoger!F59</f>
        <v>1080</v>
      </c>
      <c r="E67" s="111">
        <f t="shared" si="1"/>
        <v>990</v>
      </c>
      <c r="F67" s="111">
        <f>pedagoger!K59</f>
        <v>0</v>
      </c>
      <c r="H67" s="112"/>
      <c r="I67" s="113"/>
      <c r="J67" s="41"/>
      <c r="K67" s="67"/>
      <c r="L67" s="112"/>
      <c r="M67" s="113"/>
      <c r="N67" s="41"/>
      <c r="O67" s="67"/>
      <c r="P67" s="112"/>
      <c r="Q67" s="113"/>
      <c r="R67" s="43"/>
      <c r="S67" s="67"/>
      <c r="T67" s="112"/>
      <c r="U67" s="113"/>
      <c r="V67" s="41"/>
      <c r="W67" s="67"/>
      <c r="X67" s="112"/>
      <c r="Y67" s="113"/>
      <c r="Z67" s="43"/>
      <c r="AA67" s="67"/>
      <c r="AB67" s="84"/>
      <c r="AC67" s="85"/>
      <c r="AD67" s="44"/>
      <c r="AE67" s="42"/>
      <c r="AF67" s="112"/>
      <c r="AG67" s="113"/>
      <c r="AH67" s="41"/>
      <c r="AI67" s="67"/>
      <c r="AJ67" s="112" t="s">
        <v>128</v>
      </c>
      <c r="AK67" s="113"/>
      <c r="AL67" s="44">
        <f>640+310</f>
        <v>950</v>
      </c>
      <c r="AM67" s="67"/>
      <c r="AN67" s="112"/>
      <c r="AO67" s="113"/>
      <c r="AP67" s="44"/>
      <c r="AQ67" s="67"/>
      <c r="AR67" s="112"/>
      <c r="AS67" s="113"/>
      <c r="AT67" s="44"/>
      <c r="AU67" s="67"/>
      <c r="AV67" s="112"/>
      <c r="AW67" s="113"/>
      <c r="AX67" s="44"/>
      <c r="AY67" s="67"/>
      <c r="AZ67" s="112"/>
      <c r="BA67" s="113"/>
      <c r="BB67" s="44"/>
      <c r="BC67" s="67"/>
      <c r="BD67" s="112"/>
      <c r="BE67" s="113"/>
      <c r="BF67" s="44">
        <v>40</v>
      </c>
    </row>
    <row r="68" spans="2:58" ht="15" customHeight="1">
      <c r="B68" s="110" t="str">
        <f>pedagoger!B60</f>
        <v>¨JEB</v>
      </c>
      <c r="C68" s="110" t="str">
        <f>pedagoger!C60</f>
        <v>IDH</v>
      </c>
      <c r="D68" s="110">
        <f>pedagoger!F60</f>
        <v>1080</v>
      </c>
      <c r="E68" s="111">
        <f t="shared" si="1"/>
        <v>990</v>
      </c>
      <c r="F68" s="111">
        <f>pedagoger!K60</f>
        <v>0</v>
      </c>
      <c r="H68" s="112"/>
      <c r="I68" s="113"/>
      <c r="J68" s="41"/>
      <c r="K68" s="67"/>
      <c r="L68" s="112"/>
      <c r="M68" s="113"/>
      <c r="N68" s="41"/>
      <c r="O68" s="67"/>
      <c r="P68" s="112"/>
      <c r="Q68" s="113"/>
      <c r="R68" s="43"/>
      <c r="S68" s="67"/>
      <c r="T68" s="112"/>
      <c r="U68" s="113"/>
      <c r="V68" s="41"/>
      <c r="W68" s="67"/>
      <c r="X68" s="112"/>
      <c r="Y68" s="113"/>
      <c r="Z68" s="43"/>
      <c r="AA68" s="67"/>
      <c r="AB68" s="84"/>
      <c r="AC68" s="85"/>
      <c r="AD68" s="44"/>
      <c r="AE68" s="42"/>
      <c r="AF68" s="112"/>
      <c r="AG68" s="113"/>
      <c r="AH68" s="41"/>
      <c r="AI68" s="67"/>
      <c r="AJ68" s="112" t="s">
        <v>126</v>
      </c>
      <c r="AK68" s="113"/>
      <c r="AL68" s="44">
        <f>640+310</f>
        <v>950</v>
      </c>
      <c r="AM68" s="67"/>
      <c r="AN68" s="112"/>
      <c r="AO68" s="113"/>
      <c r="AP68" s="44"/>
      <c r="AQ68" s="67"/>
      <c r="AR68" s="112"/>
      <c r="AS68" s="113"/>
      <c r="AT68" s="44"/>
      <c r="AU68" s="67"/>
      <c r="AV68" s="112"/>
      <c r="AW68" s="113"/>
      <c r="AX68" s="44"/>
      <c r="AY68" s="67"/>
      <c r="AZ68" s="112"/>
      <c r="BA68" s="113"/>
      <c r="BB68" s="44"/>
      <c r="BC68" s="67"/>
      <c r="BD68" s="112"/>
      <c r="BE68" s="113"/>
      <c r="BF68" s="44">
        <v>40</v>
      </c>
    </row>
    <row r="69" spans="2:58" ht="15" customHeight="1">
      <c r="B69" s="110" t="str">
        <f>pedagoger!B61</f>
        <v>KRK</v>
      </c>
      <c r="C69" s="110" t="str">
        <f>pedagoger!C61</f>
        <v>MU</v>
      </c>
      <c r="D69" s="110">
        <f>pedagoger!F61</f>
        <v>1080</v>
      </c>
      <c r="E69" s="111">
        <f t="shared" si="1"/>
        <v>615</v>
      </c>
      <c r="F69" s="111">
        <f>pedagoger!K61</f>
        <v>0</v>
      </c>
      <c r="H69" s="112"/>
      <c r="I69" s="113"/>
      <c r="J69" s="41"/>
      <c r="K69" s="67"/>
      <c r="L69" s="112"/>
      <c r="M69" s="113"/>
      <c r="N69" s="41"/>
      <c r="O69" s="67"/>
      <c r="P69" s="112"/>
      <c r="Q69" s="113"/>
      <c r="R69" s="43"/>
      <c r="S69" s="67"/>
      <c r="T69" s="112"/>
      <c r="U69" s="113"/>
      <c r="V69" s="41"/>
      <c r="W69" s="67"/>
      <c r="X69" s="112"/>
      <c r="Y69" s="113"/>
      <c r="Z69" s="43"/>
      <c r="AA69" s="67"/>
      <c r="AB69" s="84"/>
      <c r="AC69" s="85"/>
      <c r="AD69" s="44"/>
      <c r="AE69" s="42"/>
      <c r="AF69" s="112"/>
      <c r="AG69" s="113"/>
      <c r="AH69" s="41"/>
      <c r="AI69" s="67"/>
      <c r="AJ69" s="112"/>
      <c r="AK69" s="113"/>
      <c r="AL69" s="44"/>
      <c r="AM69" s="67"/>
      <c r="AN69" s="112"/>
      <c r="AO69" s="113"/>
      <c r="AP69" s="44"/>
      <c r="AQ69" s="67"/>
      <c r="AR69" s="112" t="s">
        <v>93</v>
      </c>
      <c r="AS69" s="113"/>
      <c r="AT69" s="44">
        <v>540</v>
      </c>
      <c r="AU69" s="67"/>
      <c r="AV69" s="112"/>
      <c r="AW69" s="113"/>
      <c r="AX69" s="44"/>
      <c r="AY69" s="67"/>
      <c r="AZ69" s="112"/>
      <c r="BA69" s="113"/>
      <c r="BB69" s="44"/>
      <c r="BC69" s="67"/>
      <c r="BD69" s="112" t="s">
        <v>100</v>
      </c>
      <c r="BE69" s="113"/>
      <c r="BF69" s="44">
        <v>75</v>
      </c>
    </row>
    <row r="70" spans="2:58" ht="15" customHeight="1">
      <c r="B70" s="110" t="str">
        <f>pedagoger!B62</f>
        <v>LOR</v>
      </c>
      <c r="C70" s="110" t="str">
        <f>pedagoger!C62</f>
        <v>MU</v>
      </c>
      <c r="D70" s="110">
        <f>pedagoger!F62</f>
        <v>1080</v>
      </c>
      <c r="E70" s="111">
        <f t="shared" si="1"/>
        <v>630</v>
      </c>
      <c r="F70" s="111">
        <f>pedagoger!K62</f>
        <v>0</v>
      </c>
      <c r="H70" s="112"/>
      <c r="I70" s="113"/>
      <c r="J70" s="41"/>
      <c r="K70" s="67"/>
      <c r="L70" s="112"/>
      <c r="M70" s="113"/>
      <c r="N70" s="41"/>
      <c r="O70" s="67"/>
      <c r="P70" s="112"/>
      <c r="Q70" s="113"/>
      <c r="R70" s="43"/>
      <c r="S70" s="67"/>
      <c r="T70" s="112"/>
      <c r="U70" s="113"/>
      <c r="V70" s="41"/>
      <c r="W70" s="67"/>
      <c r="X70" s="112"/>
      <c r="Y70" s="113"/>
      <c r="Z70" s="43"/>
      <c r="AA70" s="67"/>
      <c r="AB70" s="84"/>
      <c r="AC70" s="85"/>
      <c r="AD70" s="44"/>
      <c r="AE70" s="42"/>
      <c r="AF70" s="112"/>
      <c r="AG70" s="113"/>
      <c r="AH70" s="41"/>
      <c r="AI70" s="67"/>
      <c r="AJ70" s="112"/>
      <c r="AK70" s="113"/>
      <c r="AL70" s="44"/>
      <c r="AM70" s="67"/>
      <c r="AN70" s="112"/>
      <c r="AO70" s="113"/>
      <c r="AP70" s="44"/>
      <c r="AQ70" s="67"/>
      <c r="AR70" s="112" t="s">
        <v>93</v>
      </c>
      <c r="AS70" s="113"/>
      <c r="AT70" s="44">
        <v>540</v>
      </c>
      <c r="AU70" s="67"/>
      <c r="AV70" s="112"/>
      <c r="AW70" s="113"/>
      <c r="AX70" s="44"/>
      <c r="AY70" s="67"/>
      <c r="AZ70" s="112"/>
      <c r="BA70" s="113"/>
      <c r="BB70" s="44"/>
      <c r="BC70" s="67"/>
      <c r="BD70" s="112" t="s">
        <v>100</v>
      </c>
      <c r="BE70" s="113"/>
      <c r="BF70" s="44">
        <v>90</v>
      </c>
    </row>
    <row r="71" spans="2:58" ht="15" customHeight="1">
      <c r="B71" s="110" t="str">
        <f>pedagoger!B63</f>
        <v>LSA</v>
      </c>
      <c r="C71" s="110" t="str">
        <f>pedagoger!C63</f>
        <v>MU</v>
      </c>
      <c r="D71" s="110">
        <f>pedagoger!F63</f>
        <v>324</v>
      </c>
      <c r="E71" s="111">
        <f t="shared" si="1"/>
        <v>0</v>
      </c>
      <c r="F71" s="111">
        <f>pedagoger!K63</f>
        <v>9</v>
      </c>
      <c r="H71" s="112"/>
      <c r="I71" s="113"/>
      <c r="J71" s="41"/>
      <c r="K71" s="67"/>
      <c r="L71" s="112"/>
      <c r="M71" s="113"/>
      <c r="N71" s="41"/>
      <c r="O71" s="67"/>
      <c r="P71" s="112"/>
      <c r="Q71" s="113"/>
      <c r="R71" s="43"/>
      <c r="S71" s="67"/>
      <c r="T71" s="112"/>
      <c r="U71" s="113"/>
      <c r="V71" s="41"/>
      <c r="W71" s="67"/>
      <c r="X71" s="112"/>
      <c r="Y71" s="113"/>
      <c r="Z71" s="43"/>
      <c r="AA71" s="67"/>
      <c r="AB71" s="84"/>
      <c r="AC71" s="85"/>
      <c r="AD71" s="44"/>
      <c r="AE71" s="42"/>
      <c r="AF71" s="112"/>
      <c r="AG71" s="113"/>
      <c r="AH71" s="41"/>
      <c r="AI71" s="67"/>
      <c r="AJ71" s="112"/>
      <c r="AK71" s="113"/>
      <c r="AL71" s="44"/>
      <c r="AM71" s="67"/>
      <c r="AN71" s="112"/>
      <c r="AO71" s="113"/>
      <c r="AP71" s="44"/>
      <c r="AQ71" s="67"/>
      <c r="AR71" s="112"/>
      <c r="AS71" s="113"/>
      <c r="AT71" s="44"/>
      <c r="AU71" s="67"/>
      <c r="AV71" s="112"/>
      <c r="AW71" s="113"/>
      <c r="AX71" s="44"/>
      <c r="AY71" s="67"/>
      <c r="AZ71" s="112"/>
      <c r="BA71" s="113"/>
      <c r="BB71" s="44"/>
      <c r="BC71" s="67"/>
      <c r="BD71" s="112"/>
      <c r="BE71" s="113"/>
      <c r="BF71" s="44"/>
    </row>
    <row r="72" spans="2:58" ht="15" hidden="1" customHeight="1">
      <c r="B72" s="110" t="str">
        <f>pedagoger!B64</f>
        <v>MPE</v>
      </c>
      <c r="C72" s="110" t="str">
        <f>pedagoger!C64</f>
        <v>SL</v>
      </c>
      <c r="D72" s="110">
        <f>pedagoger!F64</f>
        <v>1080</v>
      </c>
      <c r="E72" s="111">
        <f t="shared" si="1"/>
        <v>595</v>
      </c>
      <c r="F72" s="111">
        <f>pedagoger!K64</f>
        <v>0</v>
      </c>
      <c r="H72" s="112"/>
      <c r="I72" s="113"/>
      <c r="J72" s="41"/>
      <c r="K72" s="67"/>
      <c r="L72" s="112"/>
      <c r="M72" s="113"/>
      <c r="N72" s="41"/>
      <c r="O72" s="67"/>
      <c r="P72" s="112"/>
      <c r="Q72" s="113"/>
      <c r="R72" s="43"/>
      <c r="S72" s="67"/>
      <c r="T72" s="112"/>
      <c r="U72" s="113"/>
      <c r="V72" s="41"/>
      <c r="W72" s="67"/>
      <c r="X72" s="112"/>
      <c r="Y72" s="113"/>
      <c r="Z72" s="43"/>
      <c r="AA72" s="67"/>
      <c r="AB72" s="84"/>
      <c r="AC72" s="85"/>
      <c r="AD72" s="44"/>
      <c r="AE72" s="42"/>
      <c r="AF72" s="112"/>
      <c r="AG72" s="113"/>
      <c r="AH72" s="41"/>
      <c r="AI72" s="67"/>
      <c r="AJ72" s="112"/>
      <c r="AK72" s="113"/>
      <c r="AL72" s="44"/>
      <c r="AM72" s="67"/>
      <c r="AN72" s="112"/>
      <c r="AO72" s="113"/>
      <c r="AP72" s="44"/>
      <c r="AQ72" s="67"/>
      <c r="AR72" s="112"/>
      <c r="AS72" s="113"/>
      <c r="AT72" s="44"/>
      <c r="AU72" s="67"/>
      <c r="AV72" s="112" t="s">
        <v>162</v>
      </c>
      <c r="AW72" s="113"/>
      <c r="AX72" s="44">
        <v>560</v>
      </c>
      <c r="AY72" s="67"/>
      <c r="AZ72" s="112"/>
      <c r="BA72" s="113"/>
      <c r="BB72" s="44"/>
      <c r="BC72" s="67"/>
      <c r="BD72" s="112"/>
      <c r="BE72" s="113"/>
      <c r="BF72" s="44">
        <v>35</v>
      </c>
    </row>
    <row r="73" spans="2:58" ht="15" hidden="1" customHeight="1">
      <c r="B73" s="110" t="str">
        <f>pedagoger!B65</f>
        <v>MTA</v>
      </c>
      <c r="C73" s="110" t="str">
        <f>pedagoger!C65</f>
        <v>SL</v>
      </c>
      <c r="D73" s="110">
        <f>pedagoger!F65</f>
        <v>1080</v>
      </c>
      <c r="E73" s="111">
        <f t="shared" si="1"/>
        <v>510</v>
      </c>
      <c r="F73" s="111">
        <f>pedagoger!K65</f>
        <v>0</v>
      </c>
      <c r="H73" s="112"/>
      <c r="I73" s="113"/>
      <c r="J73" s="41"/>
      <c r="K73" s="67"/>
      <c r="L73" s="112"/>
      <c r="M73" s="113"/>
      <c r="N73" s="41"/>
      <c r="O73" s="67"/>
      <c r="P73" s="112"/>
      <c r="Q73" s="113"/>
      <c r="R73" s="43"/>
      <c r="S73" s="67"/>
      <c r="T73" s="112"/>
      <c r="U73" s="113"/>
      <c r="V73" s="41"/>
      <c r="W73" s="67"/>
      <c r="X73" s="112"/>
      <c r="Y73" s="113"/>
      <c r="Z73" s="43"/>
      <c r="AA73" s="67"/>
      <c r="AB73" s="84"/>
      <c r="AC73" s="85"/>
      <c r="AD73" s="44"/>
      <c r="AE73" s="42"/>
      <c r="AF73" s="112"/>
      <c r="AG73" s="113"/>
      <c r="AH73" s="41"/>
      <c r="AI73" s="67"/>
      <c r="AJ73" s="112"/>
      <c r="AK73" s="113"/>
      <c r="AL73" s="44"/>
      <c r="AM73" s="67"/>
      <c r="AN73" s="112"/>
      <c r="AO73" s="113"/>
      <c r="AP73" s="44"/>
      <c r="AQ73" s="67"/>
      <c r="AR73" s="112"/>
      <c r="AS73" s="113"/>
      <c r="AT73" s="44"/>
      <c r="AU73" s="67"/>
      <c r="AV73" s="112" t="s">
        <v>170</v>
      </c>
      <c r="AW73" s="113"/>
      <c r="AX73" s="44">
        <v>400</v>
      </c>
      <c r="AY73" s="67"/>
      <c r="AZ73" s="112"/>
      <c r="BA73" s="113"/>
      <c r="BB73" s="44"/>
      <c r="BC73" s="67"/>
      <c r="BD73" s="112" t="s">
        <v>50</v>
      </c>
      <c r="BE73" s="113"/>
      <c r="BF73" s="44">
        <v>110</v>
      </c>
    </row>
    <row r="74" spans="2:58" ht="15" hidden="1" customHeight="1">
      <c r="B74" s="110" t="str">
        <f>pedagoger!B66</f>
        <v>NBA</v>
      </c>
      <c r="C74" s="110" t="str">
        <f>pedagoger!C66</f>
        <v>SL</v>
      </c>
      <c r="D74" s="110">
        <f>pedagoger!F66</f>
        <v>648</v>
      </c>
      <c r="E74" s="111">
        <f t="shared" si="1"/>
        <v>640</v>
      </c>
      <c r="F74" s="111">
        <f>pedagoger!K66</f>
        <v>8</v>
      </c>
      <c r="H74" s="112"/>
      <c r="I74" s="113"/>
      <c r="J74" s="41"/>
      <c r="K74" s="67"/>
      <c r="L74" s="112"/>
      <c r="M74" s="113"/>
      <c r="N74" s="41"/>
      <c r="O74" s="67"/>
      <c r="P74" s="112"/>
      <c r="Q74" s="113"/>
      <c r="R74" s="43"/>
      <c r="S74" s="67"/>
      <c r="T74" s="112"/>
      <c r="U74" s="113"/>
      <c r="V74" s="41"/>
      <c r="W74" s="67"/>
      <c r="X74" s="112"/>
      <c r="Y74" s="113"/>
      <c r="Z74" s="43"/>
      <c r="AA74" s="67"/>
      <c r="AB74" s="84"/>
      <c r="AC74" s="85"/>
      <c r="AD74" s="44"/>
      <c r="AE74" s="42"/>
      <c r="AF74" s="112"/>
      <c r="AG74" s="113"/>
      <c r="AH74" s="41"/>
      <c r="AI74" s="67"/>
      <c r="AJ74" s="112"/>
      <c r="AK74" s="113"/>
      <c r="AL74" s="44"/>
      <c r="AM74" s="67"/>
      <c r="AN74" s="112"/>
      <c r="AO74" s="113"/>
      <c r="AP74" s="44"/>
      <c r="AQ74" s="67"/>
      <c r="AR74" s="112"/>
      <c r="AS74" s="113"/>
      <c r="AT74" s="44"/>
      <c r="AU74" s="67"/>
      <c r="AV74" s="112" t="s">
        <v>157</v>
      </c>
      <c r="AW74" s="113"/>
      <c r="AX74" s="44">
        <v>640</v>
      </c>
      <c r="AY74" s="67"/>
      <c r="AZ74" s="112"/>
      <c r="BA74" s="113"/>
      <c r="BB74" s="44"/>
      <c r="BC74" s="67"/>
      <c r="BD74" s="112"/>
      <c r="BE74" s="113"/>
      <c r="BF74" s="44"/>
    </row>
    <row r="75" spans="2:58" ht="15" hidden="1" customHeight="1">
      <c r="B75" s="110" t="str">
        <f>pedagoger!B67</f>
        <v>OKU</v>
      </c>
      <c r="C75" s="110" t="str">
        <f>pedagoger!C67</f>
        <v>SL</v>
      </c>
      <c r="D75" s="110">
        <f>pedagoger!F67</f>
        <v>864</v>
      </c>
      <c r="E75" s="111">
        <f t="shared" si="1"/>
        <v>320</v>
      </c>
      <c r="F75" s="111">
        <f>pedagoger!K67</f>
        <v>64</v>
      </c>
      <c r="H75" s="112"/>
      <c r="I75" s="113"/>
      <c r="J75" s="41"/>
      <c r="K75" s="67"/>
      <c r="L75" s="112"/>
      <c r="M75" s="113"/>
      <c r="N75" s="41"/>
      <c r="O75" s="67"/>
      <c r="P75" s="112"/>
      <c r="Q75" s="113"/>
      <c r="R75" s="43"/>
      <c r="S75" s="67"/>
      <c r="T75" s="112"/>
      <c r="U75" s="113"/>
      <c r="V75" s="41"/>
      <c r="W75" s="67"/>
      <c r="X75" s="112"/>
      <c r="Y75" s="113"/>
      <c r="Z75" s="43"/>
      <c r="AA75" s="67"/>
      <c r="AB75" s="84"/>
      <c r="AC75" s="85"/>
      <c r="AD75" s="44"/>
      <c r="AE75" s="42"/>
      <c r="AF75" s="112"/>
      <c r="AG75" s="113"/>
      <c r="AH75" s="41"/>
      <c r="AI75" s="67"/>
      <c r="AJ75" s="112"/>
      <c r="AK75" s="113"/>
      <c r="AL75" s="44"/>
      <c r="AM75" s="67"/>
      <c r="AN75" s="112"/>
      <c r="AO75" s="113"/>
      <c r="AP75" s="44"/>
      <c r="AQ75" s="67"/>
      <c r="AR75" s="112"/>
      <c r="AS75" s="113"/>
      <c r="AT75" s="44"/>
      <c r="AU75" s="67"/>
      <c r="AV75" s="112" t="s">
        <v>158</v>
      </c>
      <c r="AW75" s="113"/>
      <c r="AX75" s="44">
        <v>320</v>
      </c>
      <c r="AY75" s="67"/>
      <c r="AZ75" s="112"/>
      <c r="BA75" s="113"/>
      <c r="BB75" s="44"/>
      <c r="BC75" s="67"/>
      <c r="BD75" s="112"/>
      <c r="BE75" s="113"/>
      <c r="BF75" s="44"/>
    </row>
    <row r="76" spans="2:58" ht="15" hidden="1" customHeight="1">
      <c r="B76" s="110" t="str">
        <f>pedagoger!B68</f>
        <v>RKO</v>
      </c>
      <c r="C76" s="110" t="str">
        <f>pedagoger!C68</f>
        <v>SL</v>
      </c>
      <c r="D76" s="110">
        <f>pedagoger!F68</f>
        <v>1080</v>
      </c>
      <c r="E76" s="111">
        <f t="shared" ref="E76:E80" si="2">SUM(J76,N76,R76,V76,Z76,AD76,AH76,AL76,AP76,AT76,AX76,BB76,BF76)</f>
        <v>0</v>
      </c>
      <c r="F76" s="111">
        <f>pedagoger!K68</f>
        <v>85</v>
      </c>
      <c r="H76" s="112"/>
      <c r="I76" s="113"/>
      <c r="J76" s="41"/>
      <c r="K76" s="67"/>
      <c r="L76" s="112"/>
      <c r="M76" s="113"/>
      <c r="N76" s="41"/>
      <c r="O76" s="67"/>
      <c r="P76" s="112"/>
      <c r="Q76" s="113"/>
      <c r="R76" s="43"/>
      <c r="S76" s="67"/>
      <c r="T76" s="112"/>
      <c r="U76" s="113"/>
      <c r="V76" s="41"/>
      <c r="W76" s="67"/>
      <c r="X76" s="112"/>
      <c r="Y76" s="113"/>
      <c r="Z76" s="43"/>
      <c r="AA76" s="67"/>
      <c r="AB76" s="84"/>
      <c r="AC76" s="85"/>
      <c r="AD76" s="44"/>
      <c r="AE76" s="42"/>
      <c r="AF76" s="112"/>
      <c r="AG76" s="113"/>
      <c r="AH76" s="41"/>
      <c r="AI76" s="67"/>
      <c r="AJ76" s="112"/>
      <c r="AK76" s="113"/>
      <c r="AL76" s="44"/>
      <c r="AM76" s="67"/>
      <c r="AN76" s="112"/>
      <c r="AO76" s="113"/>
      <c r="AP76" s="44"/>
      <c r="AQ76" s="67"/>
      <c r="AR76" s="112"/>
      <c r="AS76" s="113"/>
      <c r="AT76" s="44"/>
      <c r="AU76" s="67"/>
      <c r="AV76" s="112"/>
      <c r="AW76" s="113"/>
      <c r="AX76" s="44"/>
      <c r="AY76" s="67"/>
      <c r="AZ76" s="112"/>
      <c r="BA76" s="113"/>
      <c r="BB76" s="44"/>
      <c r="BC76" s="67"/>
      <c r="BD76" s="112"/>
      <c r="BE76" s="113"/>
      <c r="BF76" s="44"/>
    </row>
    <row r="77" spans="2:58" ht="15" customHeight="1">
      <c r="B77" s="110" t="str">
        <f>pedagoger!B69</f>
        <v>RDI</v>
      </c>
      <c r="C77" s="110" t="str">
        <f>pedagoger!C69</f>
        <v>BD</v>
      </c>
      <c r="D77" s="110">
        <f>pedagoger!F69</f>
        <v>1080</v>
      </c>
      <c r="E77" s="111">
        <f t="shared" si="2"/>
        <v>440</v>
      </c>
      <c r="F77" s="111">
        <f>pedagoger!K69</f>
        <v>0</v>
      </c>
      <c r="H77" s="112"/>
      <c r="I77" s="113"/>
      <c r="J77" s="41"/>
      <c r="K77" s="67"/>
      <c r="L77" s="112"/>
      <c r="M77" s="113"/>
      <c r="N77" s="41"/>
      <c r="O77" s="67"/>
      <c r="P77" s="112"/>
      <c r="Q77" s="113"/>
      <c r="R77" s="43"/>
      <c r="S77" s="67"/>
      <c r="T77" s="112"/>
      <c r="U77" s="113"/>
      <c r="V77" s="41"/>
      <c r="W77" s="67"/>
      <c r="X77" s="112"/>
      <c r="Y77" s="113"/>
      <c r="Z77" s="43"/>
      <c r="AA77" s="67"/>
      <c r="AB77" s="84"/>
      <c r="AC77" s="85"/>
      <c r="AD77" s="44"/>
      <c r="AE77" s="42"/>
      <c r="AF77" s="112"/>
      <c r="AG77" s="113"/>
      <c r="AH77" s="41"/>
      <c r="AI77" s="67"/>
      <c r="AJ77" s="112"/>
      <c r="AK77" s="113"/>
      <c r="AL77" s="44"/>
      <c r="AM77" s="67"/>
      <c r="AN77" s="112" t="s">
        <v>92</v>
      </c>
      <c r="AO77" s="113"/>
      <c r="AP77" s="44">
        <v>440</v>
      </c>
      <c r="AQ77" s="67"/>
      <c r="AR77" s="112"/>
      <c r="AS77" s="113"/>
      <c r="AT77" s="44"/>
      <c r="AU77" s="67"/>
      <c r="AV77" s="112"/>
      <c r="AW77" s="113"/>
      <c r="AX77" s="44"/>
      <c r="AY77" s="67"/>
      <c r="AZ77" s="112"/>
      <c r="BA77" s="113"/>
      <c r="BB77" s="44"/>
      <c r="BC77" s="67"/>
      <c r="BD77" s="112"/>
      <c r="BE77" s="113"/>
      <c r="BF77" s="44"/>
    </row>
    <row r="78" spans="2:58" ht="15" customHeight="1">
      <c r="B78" s="110" t="str">
        <f>pedagoger!B70</f>
        <v>SVS</v>
      </c>
      <c r="C78" s="110" t="str">
        <f>pedagoger!C70</f>
        <v>BD</v>
      </c>
      <c r="D78" s="110">
        <f>pedagoger!F70</f>
        <v>1080</v>
      </c>
      <c r="E78" s="111">
        <f t="shared" si="2"/>
        <v>920</v>
      </c>
      <c r="F78" s="111">
        <f>pedagoger!K70</f>
        <v>0</v>
      </c>
      <c r="H78" s="112"/>
      <c r="I78" s="113"/>
      <c r="J78" s="41"/>
      <c r="K78" s="67"/>
      <c r="L78" s="112"/>
      <c r="M78" s="113"/>
      <c r="N78" s="41"/>
      <c r="O78" s="67"/>
      <c r="P78" s="112"/>
      <c r="Q78" s="113"/>
      <c r="R78" s="43"/>
      <c r="S78" s="67"/>
      <c r="T78" s="112"/>
      <c r="U78" s="113"/>
      <c r="V78" s="41"/>
      <c r="W78" s="67"/>
      <c r="X78" s="112"/>
      <c r="Y78" s="113"/>
      <c r="Z78" s="43"/>
      <c r="AA78" s="67"/>
      <c r="AB78" s="84"/>
      <c r="AC78" s="85"/>
      <c r="AD78" s="44"/>
      <c r="AE78" s="42"/>
      <c r="AF78" s="112"/>
      <c r="AG78" s="113"/>
      <c r="AH78" s="41"/>
      <c r="AI78" s="67"/>
      <c r="AJ78" s="112"/>
      <c r="AK78" s="113"/>
      <c r="AL78" s="44"/>
      <c r="AM78" s="67"/>
      <c r="AN78" s="112" t="s">
        <v>114</v>
      </c>
      <c r="AO78" s="113"/>
      <c r="AP78" s="44">
        <f>440+480</f>
        <v>920</v>
      </c>
      <c r="AQ78" s="67"/>
      <c r="AR78" s="112"/>
      <c r="AS78" s="113"/>
      <c r="AT78" s="44"/>
      <c r="AU78" s="67"/>
      <c r="AV78" s="112"/>
      <c r="AW78" s="113"/>
      <c r="AX78" s="44"/>
      <c r="AY78" s="67"/>
      <c r="AZ78" s="112"/>
      <c r="BA78" s="113"/>
      <c r="BB78" s="44"/>
      <c r="BC78" s="67"/>
      <c r="BD78" s="112"/>
      <c r="BE78" s="113"/>
      <c r="BF78" s="44"/>
    </row>
    <row r="79" spans="2:58" ht="15" customHeight="1">
      <c r="B79" s="110" t="str">
        <f>pedagoger!B71</f>
        <v>VTI</v>
      </c>
      <c r="C79" s="110" t="str">
        <f>pedagoger!C71</f>
        <v>HKK</v>
      </c>
      <c r="D79" s="110">
        <f>pedagoger!F71</f>
        <v>1080</v>
      </c>
      <c r="E79" s="111">
        <f t="shared" si="2"/>
        <v>1010</v>
      </c>
      <c r="F79" s="111">
        <f>pedagoger!K71</f>
        <v>0</v>
      </c>
      <c r="H79" s="112"/>
      <c r="I79" s="113"/>
      <c r="J79" s="41"/>
      <c r="K79" s="67"/>
      <c r="L79" s="112"/>
      <c r="M79" s="113"/>
      <c r="N79" s="41"/>
      <c r="O79" s="67"/>
      <c r="P79" s="112"/>
      <c r="Q79" s="113"/>
      <c r="R79" s="43"/>
      <c r="S79" s="67"/>
      <c r="T79" s="112"/>
      <c r="U79" s="113"/>
      <c r="V79" s="41"/>
      <c r="W79" s="67"/>
      <c r="X79" s="112"/>
      <c r="Y79" s="113"/>
      <c r="Z79" s="43"/>
      <c r="AA79" s="67"/>
      <c r="AB79" s="84"/>
      <c r="AC79" s="85"/>
      <c r="AD79" s="44"/>
      <c r="AE79" s="42"/>
      <c r="AF79" s="112"/>
      <c r="AG79" s="113"/>
      <c r="AH79" s="41"/>
      <c r="AI79" s="67"/>
      <c r="AJ79" s="112"/>
      <c r="AK79" s="113"/>
      <c r="AL79" s="44"/>
      <c r="AM79" s="67"/>
      <c r="AN79" s="112"/>
      <c r="AO79" s="113"/>
      <c r="AP79" s="44"/>
      <c r="AQ79" s="67"/>
      <c r="AR79" s="112"/>
      <c r="AS79" s="113"/>
      <c r="AT79" s="44"/>
      <c r="AU79" s="67"/>
      <c r="AV79" s="112"/>
      <c r="AW79" s="113"/>
      <c r="AX79" s="44"/>
      <c r="AY79" s="67"/>
      <c r="AZ79" s="112" t="s">
        <v>127</v>
      </c>
      <c r="BA79" s="113"/>
      <c r="BB79" s="44">
        <f>680+280</f>
        <v>960</v>
      </c>
      <c r="BC79" s="67"/>
      <c r="BD79" s="112" t="s">
        <v>171</v>
      </c>
      <c r="BE79" s="113"/>
      <c r="BF79" s="44">
        <v>50</v>
      </c>
    </row>
    <row r="80" spans="2:58" ht="15" hidden="1" customHeight="1">
      <c r="B80" s="110" t="str">
        <f>pedagoger!B72</f>
        <v>YSA</v>
      </c>
      <c r="C80" s="110" t="str">
        <f>pedagoger!C72</f>
        <v xml:space="preserve">SP </v>
      </c>
      <c r="D80" s="110">
        <f>pedagoger!F72</f>
        <v>237.6</v>
      </c>
      <c r="E80" s="111">
        <f t="shared" si="2"/>
        <v>150</v>
      </c>
      <c r="F80" s="111">
        <f>pedagoger!K72</f>
        <v>2.5999999999999943</v>
      </c>
      <c r="H80" s="112"/>
      <c r="I80" s="113"/>
      <c r="J80" s="41"/>
      <c r="K80" s="67"/>
      <c r="L80" s="112"/>
      <c r="M80" s="113"/>
      <c r="N80" s="41"/>
      <c r="O80" s="67"/>
      <c r="P80" s="112"/>
      <c r="Q80" s="113"/>
      <c r="R80" s="43"/>
      <c r="S80" s="67"/>
      <c r="T80" s="112"/>
      <c r="U80" s="113"/>
      <c r="V80" s="41"/>
      <c r="W80" s="67"/>
      <c r="X80" s="112"/>
      <c r="Y80" s="113"/>
      <c r="Z80" s="43"/>
      <c r="AA80" s="67"/>
      <c r="AB80" s="84"/>
      <c r="AC80" s="85"/>
      <c r="AD80" s="44"/>
      <c r="AE80" s="42"/>
      <c r="AF80" s="112" t="s">
        <v>153</v>
      </c>
      <c r="AG80" s="113"/>
      <c r="AH80" s="41">
        <v>150</v>
      </c>
      <c r="AI80" s="67"/>
      <c r="AJ80" s="112"/>
      <c r="AK80" s="113"/>
      <c r="AL80" s="44"/>
      <c r="AM80" s="67"/>
      <c r="AN80" s="112"/>
      <c r="AO80" s="113"/>
      <c r="AP80" s="44"/>
      <c r="AQ80" s="67"/>
      <c r="AR80" s="112"/>
      <c r="AS80" s="113"/>
      <c r="AT80" s="44"/>
      <c r="AU80" s="67"/>
      <c r="AV80" s="112"/>
      <c r="AW80" s="113"/>
      <c r="AX80" s="44"/>
      <c r="AY80" s="67"/>
      <c r="AZ80" s="112"/>
      <c r="BA80" s="113"/>
      <c r="BB80" s="44"/>
      <c r="BC80" s="67"/>
      <c r="BD80" s="112"/>
      <c r="BE80" s="113"/>
      <c r="BF80" s="44"/>
    </row>
  </sheetData>
  <sheetProtection selectLockedCells="1" autoFilter="0"/>
  <autoFilter ref="B10:C80" xr:uid="{00000000-0009-0000-0000-000002000000}">
    <filterColumn colId="1">
      <filters>
        <filter val="BD"/>
        <filter val="FR"/>
        <filter val="H7"/>
        <filter val="H8"/>
        <filter val="H9"/>
        <filter val="HKK"/>
        <filter val="IDH"/>
        <filter val="MU"/>
        <filter val="TY"/>
      </filters>
    </filterColumn>
  </autoFilter>
  <mergeCells count="936">
    <mergeCell ref="AV79:AW79"/>
    <mergeCell ref="AZ79:BA79"/>
    <mergeCell ref="BD79:BE79"/>
    <mergeCell ref="H80:I80"/>
    <mergeCell ref="L80:M80"/>
    <mergeCell ref="P80:Q80"/>
    <mergeCell ref="T80:U80"/>
    <mergeCell ref="X80:Y80"/>
    <mergeCell ref="AB80:AC80"/>
    <mergeCell ref="AJ80:AK80"/>
    <mergeCell ref="AN80:AO80"/>
    <mergeCell ref="AR80:AS80"/>
    <mergeCell ref="AV80:AW80"/>
    <mergeCell ref="AZ80:BA80"/>
    <mergeCell ref="BD80:BE80"/>
    <mergeCell ref="H79:I79"/>
    <mergeCell ref="L79:M79"/>
    <mergeCell ref="P79:Q79"/>
    <mergeCell ref="T79:U79"/>
    <mergeCell ref="X79:Y79"/>
    <mergeCell ref="AB79:AC79"/>
    <mergeCell ref="AJ79:AK79"/>
    <mergeCell ref="AN79:AO79"/>
    <mergeCell ref="AR79:AS79"/>
    <mergeCell ref="AF79:AG79"/>
    <mergeCell ref="AF80:AG80"/>
    <mergeCell ref="AV77:AW77"/>
    <mergeCell ref="AZ77:BA77"/>
    <mergeCell ref="BD77:BE77"/>
    <mergeCell ref="H78:I78"/>
    <mergeCell ref="L78:M78"/>
    <mergeCell ref="P78:Q78"/>
    <mergeCell ref="T78:U78"/>
    <mergeCell ref="X78:Y78"/>
    <mergeCell ref="AB78:AC78"/>
    <mergeCell ref="AJ78:AK78"/>
    <mergeCell ref="AN78:AO78"/>
    <mergeCell ref="AR78:AS78"/>
    <mergeCell ref="AV78:AW78"/>
    <mergeCell ref="AZ78:BA78"/>
    <mergeCell ref="BD78:BE78"/>
    <mergeCell ref="H77:I77"/>
    <mergeCell ref="L77:M77"/>
    <mergeCell ref="P77:Q77"/>
    <mergeCell ref="T77:U77"/>
    <mergeCell ref="X77:Y77"/>
    <mergeCell ref="AB77:AC77"/>
    <mergeCell ref="AJ77:AK77"/>
    <mergeCell ref="AN77:AO77"/>
    <mergeCell ref="AR77:AS77"/>
    <mergeCell ref="AF77:AG77"/>
    <mergeCell ref="AF78:AG78"/>
    <mergeCell ref="AV75:AW75"/>
    <mergeCell ref="AZ75:BA75"/>
    <mergeCell ref="BD75:BE75"/>
    <mergeCell ref="H76:I76"/>
    <mergeCell ref="L76:M76"/>
    <mergeCell ref="P76:Q76"/>
    <mergeCell ref="T76:U76"/>
    <mergeCell ref="X76:Y76"/>
    <mergeCell ref="AB76:AC76"/>
    <mergeCell ref="AJ76:AK76"/>
    <mergeCell ref="AN76:AO76"/>
    <mergeCell ref="AR76:AS76"/>
    <mergeCell ref="AV76:AW76"/>
    <mergeCell ref="AZ76:BA76"/>
    <mergeCell ref="BD76:BE76"/>
    <mergeCell ref="H75:I75"/>
    <mergeCell ref="L75:M75"/>
    <mergeCell ref="P75:Q75"/>
    <mergeCell ref="T75:U75"/>
    <mergeCell ref="X75:Y75"/>
    <mergeCell ref="AB75:AC75"/>
    <mergeCell ref="AJ75:AK75"/>
    <mergeCell ref="AN75:AO75"/>
    <mergeCell ref="AR75:AS75"/>
    <mergeCell ref="AF75:AG75"/>
    <mergeCell ref="AF76:AG76"/>
    <mergeCell ref="AV73:AW73"/>
    <mergeCell ref="AZ73:BA73"/>
    <mergeCell ref="BD73:BE73"/>
    <mergeCell ref="H74:I74"/>
    <mergeCell ref="L74:M74"/>
    <mergeCell ref="P74:Q74"/>
    <mergeCell ref="T74:U74"/>
    <mergeCell ref="X74:Y74"/>
    <mergeCell ref="AB74:AC74"/>
    <mergeCell ref="AJ74:AK74"/>
    <mergeCell ref="AN74:AO74"/>
    <mergeCell ref="AR74:AS74"/>
    <mergeCell ref="AV74:AW74"/>
    <mergeCell ref="AZ74:BA74"/>
    <mergeCell ref="BD74:BE74"/>
    <mergeCell ref="H73:I73"/>
    <mergeCell ref="L73:M73"/>
    <mergeCell ref="P73:Q73"/>
    <mergeCell ref="T73:U73"/>
    <mergeCell ref="X73:Y73"/>
    <mergeCell ref="AB73:AC73"/>
    <mergeCell ref="AJ73:AK73"/>
    <mergeCell ref="AN73:AO73"/>
    <mergeCell ref="AR73:AS73"/>
    <mergeCell ref="AF73:AG73"/>
    <mergeCell ref="AF74:AG74"/>
    <mergeCell ref="AV71:AW71"/>
    <mergeCell ref="AZ71:BA71"/>
    <mergeCell ref="BD71:BE71"/>
    <mergeCell ref="H72:I72"/>
    <mergeCell ref="L72:M72"/>
    <mergeCell ref="P72:Q72"/>
    <mergeCell ref="T72:U72"/>
    <mergeCell ref="X72:Y72"/>
    <mergeCell ref="AB72:AC72"/>
    <mergeCell ref="AJ72:AK72"/>
    <mergeCell ref="AN72:AO72"/>
    <mergeCell ref="AR72:AS72"/>
    <mergeCell ref="AV72:AW72"/>
    <mergeCell ref="AZ72:BA72"/>
    <mergeCell ref="BD72:BE72"/>
    <mergeCell ref="H71:I71"/>
    <mergeCell ref="L71:M71"/>
    <mergeCell ref="P71:Q71"/>
    <mergeCell ref="T71:U71"/>
    <mergeCell ref="X71:Y71"/>
    <mergeCell ref="AB71:AC71"/>
    <mergeCell ref="AJ71:AK71"/>
    <mergeCell ref="AN71:AO71"/>
    <mergeCell ref="AR71:AS71"/>
    <mergeCell ref="AF71:AG71"/>
    <mergeCell ref="AF72:AG72"/>
    <mergeCell ref="AV69:AW69"/>
    <mergeCell ref="AZ69:BA69"/>
    <mergeCell ref="BD69:BE69"/>
    <mergeCell ref="H70:I70"/>
    <mergeCell ref="L70:M70"/>
    <mergeCell ref="P70:Q70"/>
    <mergeCell ref="T70:U70"/>
    <mergeCell ref="X70:Y70"/>
    <mergeCell ref="AB70:AC70"/>
    <mergeCell ref="AJ70:AK70"/>
    <mergeCell ref="AN70:AO70"/>
    <mergeCell ref="AR70:AS70"/>
    <mergeCell ref="AV70:AW70"/>
    <mergeCell ref="AZ70:BA70"/>
    <mergeCell ref="BD70:BE70"/>
    <mergeCell ref="H69:I69"/>
    <mergeCell ref="L69:M69"/>
    <mergeCell ref="P69:Q69"/>
    <mergeCell ref="T69:U69"/>
    <mergeCell ref="X69:Y69"/>
    <mergeCell ref="AB69:AC69"/>
    <mergeCell ref="AJ69:AK69"/>
    <mergeCell ref="AN69:AO69"/>
    <mergeCell ref="AR69:AS69"/>
    <mergeCell ref="AF69:AG69"/>
    <mergeCell ref="AF70:AG70"/>
    <mergeCell ref="AV67:AW67"/>
    <mergeCell ref="AZ67:BA67"/>
    <mergeCell ref="BD67:BE67"/>
    <mergeCell ref="H68:I68"/>
    <mergeCell ref="L68:M68"/>
    <mergeCell ref="P68:Q68"/>
    <mergeCell ref="T68:U68"/>
    <mergeCell ref="X68:Y68"/>
    <mergeCell ref="AB68:AC68"/>
    <mergeCell ref="AJ68:AK68"/>
    <mergeCell ref="AN68:AO68"/>
    <mergeCell ref="AR68:AS68"/>
    <mergeCell ref="AV68:AW68"/>
    <mergeCell ref="AZ68:BA68"/>
    <mergeCell ref="BD68:BE68"/>
    <mergeCell ref="H67:I67"/>
    <mergeCell ref="L67:M67"/>
    <mergeCell ref="P67:Q67"/>
    <mergeCell ref="T67:U67"/>
    <mergeCell ref="X67:Y67"/>
    <mergeCell ref="AB67:AC67"/>
    <mergeCell ref="AJ67:AK67"/>
    <mergeCell ref="AN67:AO67"/>
    <mergeCell ref="AR67:AS67"/>
    <mergeCell ref="AF67:AG67"/>
    <mergeCell ref="AF68:AG68"/>
    <mergeCell ref="AV65:AW65"/>
    <mergeCell ref="AZ65:BA65"/>
    <mergeCell ref="BD65:BE65"/>
    <mergeCell ref="H66:I66"/>
    <mergeCell ref="L66:M66"/>
    <mergeCell ref="P66:Q66"/>
    <mergeCell ref="T66:U66"/>
    <mergeCell ref="X66:Y66"/>
    <mergeCell ref="AB66:AC66"/>
    <mergeCell ref="AJ66:AK66"/>
    <mergeCell ref="AN66:AO66"/>
    <mergeCell ref="AR66:AS66"/>
    <mergeCell ref="AV66:AW66"/>
    <mergeCell ref="AZ66:BA66"/>
    <mergeCell ref="BD66:BE66"/>
    <mergeCell ref="H65:I65"/>
    <mergeCell ref="L65:M65"/>
    <mergeCell ref="P65:Q65"/>
    <mergeCell ref="T65:U65"/>
    <mergeCell ref="X65:Y65"/>
    <mergeCell ref="AB65:AC65"/>
    <mergeCell ref="AJ65:AK65"/>
    <mergeCell ref="AN65:AO65"/>
    <mergeCell ref="AR65:AS65"/>
    <mergeCell ref="AF65:AG65"/>
    <mergeCell ref="AF66:AG66"/>
    <mergeCell ref="AV63:AW63"/>
    <mergeCell ref="AZ63:BA63"/>
    <mergeCell ref="BD63:BE63"/>
    <mergeCell ref="H64:I64"/>
    <mergeCell ref="L64:M64"/>
    <mergeCell ref="P64:Q64"/>
    <mergeCell ref="T64:U64"/>
    <mergeCell ref="X64:Y64"/>
    <mergeCell ref="AB64:AC64"/>
    <mergeCell ref="AJ64:AK64"/>
    <mergeCell ref="AN64:AO64"/>
    <mergeCell ref="AR64:AS64"/>
    <mergeCell ref="AV64:AW64"/>
    <mergeCell ref="AZ64:BA64"/>
    <mergeCell ref="BD64:BE64"/>
    <mergeCell ref="H63:I63"/>
    <mergeCell ref="L63:M63"/>
    <mergeCell ref="P63:Q63"/>
    <mergeCell ref="T63:U63"/>
    <mergeCell ref="X63:Y63"/>
    <mergeCell ref="AB63:AC63"/>
    <mergeCell ref="AJ63:AK63"/>
    <mergeCell ref="AN63:AO63"/>
    <mergeCell ref="AR63:AS63"/>
    <mergeCell ref="AF63:AG63"/>
    <mergeCell ref="AF64:AG64"/>
    <mergeCell ref="AV61:AW61"/>
    <mergeCell ref="AZ61:BA61"/>
    <mergeCell ref="BD61:BE61"/>
    <mergeCell ref="H62:I62"/>
    <mergeCell ref="L62:M62"/>
    <mergeCell ref="P62:Q62"/>
    <mergeCell ref="T62:U62"/>
    <mergeCell ref="X62:Y62"/>
    <mergeCell ref="AB62:AC62"/>
    <mergeCell ref="AJ62:AK62"/>
    <mergeCell ref="AN62:AO62"/>
    <mergeCell ref="AR62:AS62"/>
    <mergeCell ref="AV62:AW62"/>
    <mergeCell ref="AZ62:BA62"/>
    <mergeCell ref="BD62:BE62"/>
    <mergeCell ref="H61:I61"/>
    <mergeCell ref="L61:M61"/>
    <mergeCell ref="P61:Q61"/>
    <mergeCell ref="T61:U61"/>
    <mergeCell ref="X61:Y61"/>
    <mergeCell ref="AB61:AC61"/>
    <mergeCell ref="AJ61:AK61"/>
    <mergeCell ref="AN61:AO61"/>
    <mergeCell ref="AR61:AS61"/>
    <mergeCell ref="AF61:AG61"/>
    <mergeCell ref="AF62:AG62"/>
    <mergeCell ref="AV59:AW59"/>
    <mergeCell ref="AZ59:BA59"/>
    <mergeCell ref="BD59:BE59"/>
    <mergeCell ref="H60:I60"/>
    <mergeCell ref="L60:M60"/>
    <mergeCell ref="P60:Q60"/>
    <mergeCell ref="T60:U60"/>
    <mergeCell ref="X60:Y60"/>
    <mergeCell ref="AB60:AC60"/>
    <mergeCell ref="AJ60:AK60"/>
    <mergeCell ref="AN60:AO60"/>
    <mergeCell ref="AR60:AS60"/>
    <mergeCell ref="AV60:AW60"/>
    <mergeCell ref="AZ60:BA60"/>
    <mergeCell ref="BD60:BE60"/>
    <mergeCell ref="H59:I59"/>
    <mergeCell ref="L59:M59"/>
    <mergeCell ref="P59:Q59"/>
    <mergeCell ref="T59:U59"/>
    <mergeCell ref="X59:Y59"/>
    <mergeCell ref="AB59:AC59"/>
    <mergeCell ref="AJ59:AK59"/>
    <mergeCell ref="AN59:AO59"/>
    <mergeCell ref="AR59:AS59"/>
    <mergeCell ref="AF59:AG59"/>
    <mergeCell ref="AF60:AG60"/>
    <mergeCell ref="AV57:AW57"/>
    <mergeCell ref="AZ57:BA57"/>
    <mergeCell ref="BD57:BE57"/>
    <mergeCell ref="H58:I58"/>
    <mergeCell ref="L58:M58"/>
    <mergeCell ref="P58:Q58"/>
    <mergeCell ref="T58:U58"/>
    <mergeCell ref="X58:Y58"/>
    <mergeCell ref="AB58:AC58"/>
    <mergeCell ref="AJ58:AK58"/>
    <mergeCell ref="AN58:AO58"/>
    <mergeCell ref="AR58:AS58"/>
    <mergeCell ref="AV58:AW58"/>
    <mergeCell ref="AZ58:BA58"/>
    <mergeCell ref="BD58:BE58"/>
    <mergeCell ref="H57:I57"/>
    <mergeCell ref="L57:M57"/>
    <mergeCell ref="P57:Q57"/>
    <mergeCell ref="T57:U57"/>
    <mergeCell ref="X57:Y57"/>
    <mergeCell ref="AB57:AC57"/>
    <mergeCell ref="AJ57:AK57"/>
    <mergeCell ref="AN57:AO57"/>
    <mergeCell ref="AR57:AS57"/>
    <mergeCell ref="AF57:AG57"/>
    <mergeCell ref="AF58:AG58"/>
    <mergeCell ref="AV55:AW55"/>
    <mergeCell ref="AZ55:BA55"/>
    <mergeCell ref="BD55:BE55"/>
    <mergeCell ref="H56:I56"/>
    <mergeCell ref="L56:M56"/>
    <mergeCell ref="P56:Q56"/>
    <mergeCell ref="T56:U56"/>
    <mergeCell ref="X56:Y56"/>
    <mergeCell ref="AB56:AC56"/>
    <mergeCell ref="AJ56:AK56"/>
    <mergeCell ref="AN56:AO56"/>
    <mergeCell ref="AR56:AS56"/>
    <mergeCell ref="AV56:AW56"/>
    <mergeCell ref="AZ56:BA56"/>
    <mergeCell ref="BD56:BE56"/>
    <mergeCell ref="H55:I55"/>
    <mergeCell ref="L55:M55"/>
    <mergeCell ref="P55:Q55"/>
    <mergeCell ref="T55:U55"/>
    <mergeCell ref="X55:Y55"/>
    <mergeCell ref="AB55:AC55"/>
    <mergeCell ref="AJ55:AK55"/>
    <mergeCell ref="AN55:AO55"/>
    <mergeCell ref="AR55:AS55"/>
    <mergeCell ref="AF55:AG55"/>
    <mergeCell ref="AF56:AG56"/>
    <mergeCell ref="AV53:AW53"/>
    <mergeCell ref="AZ53:BA53"/>
    <mergeCell ref="BD53:BE53"/>
    <mergeCell ref="H54:I54"/>
    <mergeCell ref="L54:M54"/>
    <mergeCell ref="P54:Q54"/>
    <mergeCell ref="T54:U54"/>
    <mergeCell ref="X54:Y54"/>
    <mergeCell ref="AB54:AC54"/>
    <mergeCell ref="AJ54:AK54"/>
    <mergeCell ref="AN54:AO54"/>
    <mergeCell ref="AR54:AS54"/>
    <mergeCell ref="AV54:AW54"/>
    <mergeCell ref="AZ54:BA54"/>
    <mergeCell ref="BD54:BE54"/>
    <mergeCell ref="H53:I53"/>
    <mergeCell ref="L53:M53"/>
    <mergeCell ref="P53:Q53"/>
    <mergeCell ref="T53:U53"/>
    <mergeCell ref="X53:Y53"/>
    <mergeCell ref="AB53:AC53"/>
    <mergeCell ref="AJ53:AK53"/>
    <mergeCell ref="AN53:AO53"/>
    <mergeCell ref="AR53:AS53"/>
    <mergeCell ref="AF53:AG53"/>
    <mergeCell ref="AF54:AG54"/>
    <mergeCell ref="AV51:AW51"/>
    <mergeCell ref="AZ51:BA51"/>
    <mergeCell ref="BD51:BE51"/>
    <mergeCell ref="H52:I52"/>
    <mergeCell ref="L52:M52"/>
    <mergeCell ref="P52:Q52"/>
    <mergeCell ref="T52:U52"/>
    <mergeCell ref="X52:Y52"/>
    <mergeCell ref="AB52:AC52"/>
    <mergeCell ref="AJ52:AK52"/>
    <mergeCell ref="AN52:AO52"/>
    <mergeCell ref="AR52:AS52"/>
    <mergeCell ref="AV52:AW52"/>
    <mergeCell ref="AZ52:BA52"/>
    <mergeCell ref="BD52:BE52"/>
    <mergeCell ref="H51:I51"/>
    <mergeCell ref="L51:M51"/>
    <mergeCell ref="P51:Q51"/>
    <mergeCell ref="T51:U51"/>
    <mergeCell ref="X51:Y51"/>
    <mergeCell ref="AB51:AC51"/>
    <mergeCell ref="AJ51:AK51"/>
    <mergeCell ref="AN51:AO51"/>
    <mergeCell ref="AR51:AS51"/>
    <mergeCell ref="AF51:AG51"/>
    <mergeCell ref="AF52:AG52"/>
    <mergeCell ref="AV49:AW49"/>
    <mergeCell ref="AZ49:BA49"/>
    <mergeCell ref="BD49:BE49"/>
    <mergeCell ref="H50:I50"/>
    <mergeCell ref="L50:M50"/>
    <mergeCell ref="P50:Q50"/>
    <mergeCell ref="T50:U50"/>
    <mergeCell ref="X50:Y50"/>
    <mergeCell ref="AB50:AC50"/>
    <mergeCell ref="AJ50:AK50"/>
    <mergeCell ref="AN50:AO50"/>
    <mergeCell ref="AR50:AS50"/>
    <mergeCell ref="AV50:AW50"/>
    <mergeCell ref="AZ50:BA50"/>
    <mergeCell ref="BD50:BE50"/>
    <mergeCell ref="H49:I49"/>
    <mergeCell ref="L49:M49"/>
    <mergeCell ref="P49:Q49"/>
    <mergeCell ref="T49:U49"/>
    <mergeCell ref="X49:Y49"/>
    <mergeCell ref="AB49:AC49"/>
    <mergeCell ref="AJ49:AK49"/>
    <mergeCell ref="AN49:AO49"/>
    <mergeCell ref="AR49:AS49"/>
    <mergeCell ref="AF49:AG49"/>
    <mergeCell ref="AF50:AG50"/>
    <mergeCell ref="AV47:AW47"/>
    <mergeCell ref="AZ47:BA47"/>
    <mergeCell ref="BD47:BE47"/>
    <mergeCell ref="H48:I48"/>
    <mergeCell ref="L48:M48"/>
    <mergeCell ref="P48:Q48"/>
    <mergeCell ref="T48:U48"/>
    <mergeCell ref="X48:Y48"/>
    <mergeCell ref="AB48:AC48"/>
    <mergeCell ref="AJ48:AK48"/>
    <mergeCell ref="AN48:AO48"/>
    <mergeCell ref="AR48:AS48"/>
    <mergeCell ref="AV48:AW48"/>
    <mergeCell ref="AZ48:BA48"/>
    <mergeCell ref="BD48:BE48"/>
    <mergeCell ref="H47:I47"/>
    <mergeCell ref="L47:M47"/>
    <mergeCell ref="P47:Q47"/>
    <mergeCell ref="T47:U47"/>
    <mergeCell ref="X47:Y47"/>
    <mergeCell ref="AB47:AC47"/>
    <mergeCell ref="AJ47:AK47"/>
    <mergeCell ref="AN47:AO47"/>
    <mergeCell ref="AR47:AS47"/>
    <mergeCell ref="AF47:AG47"/>
    <mergeCell ref="AF48:AG48"/>
    <mergeCell ref="AV45:AW45"/>
    <mergeCell ref="AZ45:BA45"/>
    <mergeCell ref="BD45:BE45"/>
    <mergeCell ref="H46:I46"/>
    <mergeCell ref="L46:M46"/>
    <mergeCell ref="P46:Q46"/>
    <mergeCell ref="T46:U46"/>
    <mergeCell ref="X46:Y46"/>
    <mergeCell ref="AB46:AC46"/>
    <mergeCell ref="AJ46:AK46"/>
    <mergeCell ref="AN46:AO46"/>
    <mergeCell ref="AR46:AS46"/>
    <mergeCell ref="AV46:AW46"/>
    <mergeCell ref="AZ46:BA46"/>
    <mergeCell ref="BD46:BE46"/>
    <mergeCell ref="H45:I45"/>
    <mergeCell ref="L45:M45"/>
    <mergeCell ref="P45:Q45"/>
    <mergeCell ref="T45:U45"/>
    <mergeCell ref="X45:Y45"/>
    <mergeCell ref="AB45:AC45"/>
    <mergeCell ref="AJ45:AK45"/>
    <mergeCell ref="AN45:AO45"/>
    <mergeCell ref="AR45:AS45"/>
    <mergeCell ref="AF45:AG45"/>
    <mergeCell ref="AF46:AG46"/>
    <mergeCell ref="AV43:AW43"/>
    <mergeCell ref="AZ43:BA43"/>
    <mergeCell ref="BD43:BE43"/>
    <mergeCell ref="H44:I44"/>
    <mergeCell ref="L44:M44"/>
    <mergeCell ref="P44:Q44"/>
    <mergeCell ref="T44:U44"/>
    <mergeCell ref="X44:Y44"/>
    <mergeCell ref="AB44:AC44"/>
    <mergeCell ref="AJ44:AK44"/>
    <mergeCell ref="AN44:AO44"/>
    <mergeCell ref="AR44:AS44"/>
    <mergeCell ref="AV44:AW44"/>
    <mergeCell ref="AZ44:BA44"/>
    <mergeCell ref="BD44:BE44"/>
    <mergeCell ref="H43:I43"/>
    <mergeCell ref="L43:M43"/>
    <mergeCell ref="P43:Q43"/>
    <mergeCell ref="T43:U43"/>
    <mergeCell ref="X43:Y43"/>
    <mergeCell ref="AB43:AC43"/>
    <mergeCell ref="AJ43:AK43"/>
    <mergeCell ref="AN43:AO43"/>
    <mergeCell ref="AR43:AS43"/>
    <mergeCell ref="AF43:AG43"/>
    <mergeCell ref="AF44:AG44"/>
    <mergeCell ref="AV41:AW41"/>
    <mergeCell ref="AZ41:BA41"/>
    <mergeCell ref="BD41:BE41"/>
    <mergeCell ref="H42:I42"/>
    <mergeCell ref="L42:M42"/>
    <mergeCell ref="P42:Q42"/>
    <mergeCell ref="T42:U42"/>
    <mergeCell ref="X42:Y42"/>
    <mergeCell ref="AB42:AC42"/>
    <mergeCell ref="AJ42:AK42"/>
    <mergeCell ref="AN42:AO42"/>
    <mergeCell ref="AR42:AS42"/>
    <mergeCell ref="AV42:AW42"/>
    <mergeCell ref="AZ42:BA42"/>
    <mergeCell ref="BD42:BE42"/>
    <mergeCell ref="H41:I41"/>
    <mergeCell ref="L41:M41"/>
    <mergeCell ref="P41:Q41"/>
    <mergeCell ref="T41:U41"/>
    <mergeCell ref="X41:Y41"/>
    <mergeCell ref="AB41:AC41"/>
    <mergeCell ref="AJ41:AK41"/>
    <mergeCell ref="AN41:AO41"/>
    <mergeCell ref="AR41:AS41"/>
    <mergeCell ref="AF41:AG41"/>
    <mergeCell ref="AF42:AG42"/>
    <mergeCell ref="AV39:AW39"/>
    <mergeCell ref="AZ39:BA39"/>
    <mergeCell ref="BD39:BE39"/>
    <mergeCell ref="H40:I40"/>
    <mergeCell ref="L40:M40"/>
    <mergeCell ref="P40:Q40"/>
    <mergeCell ref="T40:U40"/>
    <mergeCell ref="X40:Y40"/>
    <mergeCell ref="AB40:AC40"/>
    <mergeCell ref="AJ40:AK40"/>
    <mergeCell ref="AN40:AO40"/>
    <mergeCell ref="AR40:AS40"/>
    <mergeCell ref="AV40:AW40"/>
    <mergeCell ref="AZ40:BA40"/>
    <mergeCell ref="BD40:BE40"/>
    <mergeCell ref="H39:I39"/>
    <mergeCell ref="L39:M39"/>
    <mergeCell ref="P39:Q39"/>
    <mergeCell ref="T39:U39"/>
    <mergeCell ref="X39:Y39"/>
    <mergeCell ref="AB39:AC39"/>
    <mergeCell ref="AJ39:AK39"/>
    <mergeCell ref="AN39:AO39"/>
    <mergeCell ref="AR39:AS39"/>
    <mergeCell ref="AF39:AG39"/>
    <mergeCell ref="AF40:AG40"/>
    <mergeCell ref="AJ2:AL2"/>
    <mergeCell ref="AN2:AP2"/>
    <mergeCell ref="AR2:AT2"/>
    <mergeCell ref="AV2:AX2"/>
    <mergeCell ref="AZ2:BB2"/>
    <mergeCell ref="BD2:BF2"/>
    <mergeCell ref="H2:J2"/>
    <mergeCell ref="L2:N2"/>
    <mergeCell ref="P2:R2"/>
    <mergeCell ref="T2:V2"/>
    <mergeCell ref="X2:Z2"/>
    <mergeCell ref="AB2:AD2"/>
    <mergeCell ref="AK8:AL8"/>
    <mergeCell ref="AO8:AP8"/>
    <mergeCell ref="AS8:AT8"/>
    <mergeCell ref="AW8:AX8"/>
    <mergeCell ref="BA8:BB8"/>
    <mergeCell ref="BE8:BF8"/>
    <mergeCell ref="I8:J8"/>
    <mergeCell ref="M8:N8"/>
    <mergeCell ref="Q8:R8"/>
    <mergeCell ref="U8:V8"/>
    <mergeCell ref="Y8:Z8"/>
    <mergeCell ref="AC8:AD8"/>
    <mergeCell ref="AF2:AH2"/>
    <mergeCell ref="AG8:AH8"/>
    <mergeCell ref="AJ11:AK11"/>
    <mergeCell ref="AN11:AO11"/>
    <mergeCell ref="AR11:AS11"/>
    <mergeCell ref="AV11:AW11"/>
    <mergeCell ref="AZ11:BA11"/>
    <mergeCell ref="BD11:BE11"/>
    <mergeCell ref="H11:I11"/>
    <mergeCell ref="L11:M11"/>
    <mergeCell ref="P11:Q11"/>
    <mergeCell ref="T11:U11"/>
    <mergeCell ref="X11:Y11"/>
    <mergeCell ref="AB11:AC11"/>
    <mergeCell ref="AJ12:AK12"/>
    <mergeCell ref="AN12:AO12"/>
    <mergeCell ref="AR12:AS12"/>
    <mergeCell ref="AV12:AW12"/>
    <mergeCell ref="AZ12:BA12"/>
    <mergeCell ref="BD12:BE12"/>
    <mergeCell ref="H12:I12"/>
    <mergeCell ref="L12:M12"/>
    <mergeCell ref="P12:Q12"/>
    <mergeCell ref="T12:U12"/>
    <mergeCell ref="X12:Y12"/>
    <mergeCell ref="AB12:AC12"/>
    <mergeCell ref="AF11:AG11"/>
    <mergeCell ref="AF12:AG12"/>
    <mergeCell ref="AJ13:AK13"/>
    <mergeCell ref="AN13:AO13"/>
    <mergeCell ref="AR13:AS13"/>
    <mergeCell ref="AV13:AW13"/>
    <mergeCell ref="AZ13:BA13"/>
    <mergeCell ref="BD13:BE13"/>
    <mergeCell ref="H13:I13"/>
    <mergeCell ref="L13:M13"/>
    <mergeCell ref="P13:Q13"/>
    <mergeCell ref="T13:U13"/>
    <mergeCell ref="X13:Y13"/>
    <mergeCell ref="AB13:AC13"/>
    <mergeCell ref="AJ14:AK14"/>
    <mergeCell ref="AN14:AO14"/>
    <mergeCell ref="AR14:AS14"/>
    <mergeCell ref="AV14:AW14"/>
    <mergeCell ref="AZ14:BA14"/>
    <mergeCell ref="BD14:BE14"/>
    <mergeCell ref="H14:I14"/>
    <mergeCell ref="L14:M14"/>
    <mergeCell ref="P14:Q14"/>
    <mergeCell ref="T14:U14"/>
    <mergeCell ref="X14:Y14"/>
    <mergeCell ref="AB14:AC14"/>
    <mergeCell ref="AF13:AG13"/>
    <mergeCell ref="AF14:AG14"/>
    <mergeCell ref="AJ15:AK15"/>
    <mergeCell ref="AN15:AO15"/>
    <mergeCell ref="AR15:AS15"/>
    <mergeCell ref="AV15:AW15"/>
    <mergeCell ref="AZ15:BA15"/>
    <mergeCell ref="BD15:BE15"/>
    <mergeCell ref="H15:I15"/>
    <mergeCell ref="L15:M15"/>
    <mergeCell ref="P15:Q15"/>
    <mergeCell ref="T15:U15"/>
    <mergeCell ref="X15:Y15"/>
    <mergeCell ref="AB15:AC15"/>
    <mergeCell ref="AJ16:AK16"/>
    <mergeCell ref="AN16:AO16"/>
    <mergeCell ref="AR16:AS16"/>
    <mergeCell ref="AV16:AW16"/>
    <mergeCell ref="AZ16:BA16"/>
    <mergeCell ref="BD16:BE16"/>
    <mergeCell ref="H16:I16"/>
    <mergeCell ref="L16:M16"/>
    <mergeCell ref="P16:Q16"/>
    <mergeCell ref="T16:U16"/>
    <mergeCell ref="X16:Y16"/>
    <mergeCell ref="AB16:AC16"/>
    <mergeCell ref="AF15:AG15"/>
    <mergeCell ref="AF16:AG16"/>
    <mergeCell ref="AJ17:AK17"/>
    <mergeCell ref="AN17:AO17"/>
    <mergeCell ref="AR17:AS17"/>
    <mergeCell ref="AV17:AW17"/>
    <mergeCell ref="AZ17:BA17"/>
    <mergeCell ref="BD17:BE17"/>
    <mergeCell ref="H17:I17"/>
    <mergeCell ref="L17:M17"/>
    <mergeCell ref="P17:Q17"/>
    <mergeCell ref="T17:U17"/>
    <mergeCell ref="X17:Y17"/>
    <mergeCell ref="AB17:AC17"/>
    <mergeCell ref="AJ18:AK18"/>
    <mergeCell ref="AN18:AO18"/>
    <mergeCell ref="AR18:AS18"/>
    <mergeCell ref="AV18:AW18"/>
    <mergeCell ref="AZ18:BA18"/>
    <mergeCell ref="BD18:BE18"/>
    <mergeCell ref="H18:I18"/>
    <mergeCell ref="L18:M18"/>
    <mergeCell ref="P18:Q18"/>
    <mergeCell ref="T18:U18"/>
    <mergeCell ref="X18:Y18"/>
    <mergeCell ref="AB18:AC18"/>
    <mergeCell ref="AF17:AG17"/>
    <mergeCell ref="AF18:AG18"/>
    <mergeCell ref="AJ19:AK19"/>
    <mergeCell ref="AN19:AO19"/>
    <mergeCell ref="AR19:AS19"/>
    <mergeCell ref="AV19:AW19"/>
    <mergeCell ref="AZ19:BA19"/>
    <mergeCell ref="BD19:BE19"/>
    <mergeCell ref="H19:I19"/>
    <mergeCell ref="L19:M19"/>
    <mergeCell ref="P19:Q19"/>
    <mergeCell ref="T19:U19"/>
    <mergeCell ref="X19:Y19"/>
    <mergeCell ref="AB19:AC19"/>
    <mergeCell ref="AJ20:AK20"/>
    <mergeCell ref="AN20:AO20"/>
    <mergeCell ref="AR20:AS20"/>
    <mergeCell ref="AV20:AW20"/>
    <mergeCell ref="AZ20:BA20"/>
    <mergeCell ref="BD20:BE20"/>
    <mergeCell ref="H20:I20"/>
    <mergeCell ref="L20:M20"/>
    <mergeCell ref="P20:Q20"/>
    <mergeCell ref="T20:U20"/>
    <mergeCell ref="X20:Y20"/>
    <mergeCell ref="AB20:AC20"/>
    <mergeCell ref="AF19:AG19"/>
    <mergeCell ref="AF20:AG20"/>
    <mergeCell ref="AJ21:AK21"/>
    <mergeCell ref="AN21:AO21"/>
    <mergeCell ref="AR21:AS21"/>
    <mergeCell ref="AV21:AW21"/>
    <mergeCell ref="AZ21:BA21"/>
    <mergeCell ref="BD21:BE21"/>
    <mergeCell ref="H21:I21"/>
    <mergeCell ref="L21:M21"/>
    <mergeCell ref="P21:Q21"/>
    <mergeCell ref="T21:U21"/>
    <mergeCell ref="X21:Y21"/>
    <mergeCell ref="AB21:AC21"/>
    <mergeCell ref="AJ22:AK22"/>
    <mergeCell ref="AN22:AO22"/>
    <mergeCell ref="AR22:AS22"/>
    <mergeCell ref="AV22:AW22"/>
    <mergeCell ref="AZ22:BA22"/>
    <mergeCell ref="BD22:BE22"/>
    <mergeCell ref="H22:I22"/>
    <mergeCell ref="L22:M22"/>
    <mergeCell ref="P22:Q22"/>
    <mergeCell ref="T22:U22"/>
    <mergeCell ref="X22:Y22"/>
    <mergeCell ref="AB22:AC22"/>
    <mergeCell ref="AF21:AG21"/>
    <mergeCell ref="AF22:AG22"/>
    <mergeCell ref="AJ23:AK23"/>
    <mergeCell ref="AN23:AO23"/>
    <mergeCell ref="AR23:AS23"/>
    <mergeCell ref="AV23:AW23"/>
    <mergeCell ref="AZ23:BA23"/>
    <mergeCell ref="BD23:BE23"/>
    <mergeCell ref="H23:I23"/>
    <mergeCell ref="L23:M23"/>
    <mergeCell ref="P23:Q23"/>
    <mergeCell ref="T23:U23"/>
    <mergeCell ref="X23:Y23"/>
    <mergeCell ref="AB23:AC23"/>
    <mergeCell ref="AJ24:AK24"/>
    <mergeCell ref="AN24:AO24"/>
    <mergeCell ref="AR24:AS24"/>
    <mergeCell ref="AV24:AW24"/>
    <mergeCell ref="AZ24:BA24"/>
    <mergeCell ref="BD24:BE24"/>
    <mergeCell ref="H24:I24"/>
    <mergeCell ref="L24:M24"/>
    <mergeCell ref="P24:Q24"/>
    <mergeCell ref="T24:U24"/>
    <mergeCell ref="X24:Y24"/>
    <mergeCell ref="AB24:AC24"/>
    <mergeCell ref="AF23:AG23"/>
    <mergeCell ref="AF24:AG24"/>
    <mergeCell ref="AJ25:AK25"/>
    <mergeCell ref="AN25:AO25"/>
    <mergeCell ref="AR25:AS25"/>
    <mergeCell ref="AV25:AW25"/>
    <mergeCell ref="AZ25:BA25"/>
    <mergeCell ref="BD25:BE25"/>
    <mergeCell ref="H25:I25"/>
    <mergeCell ref="L25:M25"/>
    <mergeCell ref="P25:Q25"/>
    <mergeCell ref="T25:U25"/>
    <mergeCell ref="X25:Y25"/>
    <mergeCell ref="AB25:AC25"/>
    <mergeCell ref="AJ26:AK26"/>
    <mergeCell ref="AN26:AO26"/>
    <mergeCell ref="AR26:AS26"/>
    <mergeCell ref="AV26:AW26"/>
    <mergeCell ref="AZ26:BA26"/>
    <mergeCell ref="BD26:BE26"/>
    <mergeCell ref="H26:I26"/>
    <mergeCell ref="L26:M26"/>
    <mergeCell ref="P26:Q26"/>
    <mergeCell ref="T26:U26"/>
    <mergeCell ref="X26:Y26"/>
    <mergeCell ref="AB26:AC26"/>
    <mergeCell ref="AF25:AG25"/>
    <mergeCell ref="AF26:AG26"/>
    <mergeCell ref="AJ27:AK27"/>
    <mergeCell ref="AN27:AO27"/>
    <mergeCell ref="AR27:AS27"/>
    <mergeCell ref="AV27:AW27"/>
    <mergeCell ref="AZ27:BA27"/>
    <mergeCell ref="BD27:BE27"/>
    <mergeCell ref="H27:I27"/>
    <mergeCell ref="L27:M27"/>
    <mergeCell ref="P27:Q27"/>
    <mergeCell ref="T27:U27"/>
    <mergeCell ref="X27:Y27"/>
    <mergeCell ref="AB27:AC27"/>
    <mergeCell ref="AJ28:AK28"/>
    <mergeCell ref="AN28:AO28"/>
    <mergeCell ref="AR28:AS28"/>
    <mergeCell ref="AV28:AW28"/>
    <mergeCell ref="AZ28:BA28"/>
    <mergeCell ref="BD28:BE28"/>
    <mergeCell ref="H28:I28"/>
    <mergeCell ref="L28:M28"/>
    <mergeCell ref="P28:Q28"/>
    <mergeCell ref="T28:U28"/>
    <mergeCell ref="X28:Y28"/>
    <mergeCell ref="AB28:AC28"/>
    <mergeCell ref="AF27:AG27"/>
    <mergeCell ref="AF28:AG28"/>
    <mergeCell ref="AJ29:AK29"/>
    <mergeCell ref="AN29:AO29"/>
    <mergeCell ref="AR29:AS29"/>
    <mergeCell ref="AV29:AW29"/>
    <mergeCell ref="AZ29:BA29"/>
    <mergeCell ref="BD29:BE29"/>
    <mergeCell ref="H29:I29"/>
    <mergeCell ref="L29:M29"/>
    <mergeCell ref="P29:Q29"/>
    <mergeCell ref="T29:U29"/>
    <mergeCell ref="X29:Y29"/>
    <mergeCell ref="AB29:AC29"/>
    <mergeCell ref="AJ30:AK30"/>
    <mergeCell ref="AN30:AO30"/>
    <mergeCell ref="AR30:AS30"/>
    <mergeCell ref="AV30:AW30"/>
    <mergeCell ref="AZ30:BA30"/>
    <mergeCell ref="BD30:BE30"/>
    <mergeCell ref="H30:I30"/>
    <mergeCell ref="L30:M30"/>
    <mergeCell ref="P30:Q30"/>
    <mergeCell ref="T30:U30"/>
    <mergeCell ref="X30:Y30"/>
    <mergeCell ref="AB30:AC30"/>
    <mergeCell ref="AF29:AG29"/>
    <mergeCell ref="AF30:AG30"/>
    <mergeCell ref="AJ31:AK31"/>
    <mergeCell ref="AN31:AO31"/>
    <mergeCell ref="AR31:AS31"/>
    <mergeCell ref="AV31:AW31"/>
    <mergeCell ref="AZ31:BA31"/>
    <mergeCell ref="BD31:BE31"/>
    <mergeCell ref="H31:I31"/>
    <mergeCell ref="L31:M31"/>
    <mergeCell ref="P31:Q31"/>
    <mergeCell ref="T31:U31"/>
    <mergeCell ref="X31:Y31"/>
    <mergeCell ref="AB31:AC31"/>
    <mergeCell ref="AJ32:AK32"/>
    <mergeCell ref="AN32:AO32"/>
    <mergeCell ref="AR32:AS32"/>
    <mergeCell ref="AV32:AW32"/>
    <mergeCell ref="AZ32:BA32"/>
    <mergeCell ref="BD32:BE32"/>
    <mergeCell ref="H32:I32"/>
    <mergeCell ref="L32:M32"/>
    <mergeCell ref="P32:Q32"/>
    <mergeCell ref="T32:U32"/>
    <mergeCell ref="X32:Y32"/>
    <mergeCell ref="AB32:AC32"/>
    <mergeCell ref="AF31:AG31"/>
    <mergeCell ref="AF32:AG32"/>
    <mergeCell ref="AJ33:AK33"/>
    <mergeCell ref="AN33:AO33"/>
    <mergeCell ref="AR33:AS33"/>
    <mergeCell ref="AV33:AW33"/>
    <mergeCell ref="AZ33:BA33"/>
    <mergeCell ref="BD33:BE33"/>
    <mergeCell ref="H33:I33"/>
    <mergeCell ref="L33:M33"/>
    <mergeCell ref="P33:Q33"/>
    <mergeCell ref="T33:U33"/>
    <mergeCell ref="X33:Y33"/>
    <mergeCell ref="AB33:AC33"/>
    <mergeCell ref="AJ34:AK34"/>
    <mergeCell ref="AN34:AO34"/>
    <mergeCell ref="AR34:AS34"/>
    <mergeCell ref="AV34:AW34"/>
    <mergeCell ref="AZ34:BA34"/>
    <mergeCell ref="BD34:BE34"/>
    <mergeCell ref="H34:I34"/>
    <mergeCell ref="L34:M34"/>
    <mergeCell ref="P34:Q34"/>
    <mergeCell ref="T34:U34"/>
    <mergeCell ref="X34:Y34"/>
    <mergeCell ref="AB34:AC34"/>
    <mergeCell ref="AF33:AG33"/>
    <mergeCell ref="AF34:AG34"/>
    <mergeCell ref="AJ35:AK35"/>
    <mergeCell ref="AN35:AO35"/>
    <mergeCell ref="AR35:AS35"/>
    <mergeCell ref="AV35:AW35"/>
    <mergeCell ref="AZ35:BA35"/>
    <mergeCell ref="BD35:BE35"/>
    <mergeCell ref="H35:I35"/>
    <mergeCell ref="L35:M35"/>
    <mergeCell ref="P35:Q35"/>
    <mergeCell ref="T35:U35"/>
    <mergeCell ref="X35:Y35"/>
    <mergeCell ref="AB35:AC35"/>
    <mergeCell ref="AJ36:AK36"/>
    <mergeCell ref="AN36:AO36"/>
    <mergeCell ref="AR36:AS36"/>
    <mergeCell ref="AV36:AW36"/>
    <mergeCell ref="AZ36:BA36"/>
    <mergeCell ref="BD36:BE36"/>
    <mergeCell ref="H36:I36"/>
    <mergeCell ref="L36:M36"/>
    <mergeCell ref="P36:Q36"/>
    <mergeCell ref="T36:U36"/>
    <mergeCell ref="X36:Y36"/>
    <mergeCell ref="AB36:AC36"/>
    <mergeCell ref="AF35:AG35"/>
    <mergeCell ref="AF36:AG36"/>
    <mergeCell ref="AJ37:AK37"/>
    <mergeCell ref="AN37:AO37"/>
    <mergeCell ref="AR37:AS37"/>
    <mergeCell ref="AV37:AW37"/>
    <mergeCell ref="AZ37:BA37"/>
    <mergeCell ref="BD37:BE37"/>
    <mergeCell ref="H37:I37"/>
    <mergeCell ref="L37:M37"/>
    <mergeCell ref="P37:Q37"/>
    <mergeCell ref="T37:U37"/>
    <mergeCell ref="X37:Y37"/>
    <mergeCell ref="AB37:AC37"/>
    <mergeCell ref="AJ38:AK38"/>
    <mergeCell ref="AN38:AO38"/>
    <mergeCell ref="AR38:AS38"/>
    <mergeCell ref="AV38:AW38"/>
    <mergeCell ref="AZ38:BA38"/>
    <mergeCell ref="BD38:BE38"/>
    <mergeCell ref="H38:I38"/>
    <mergeCell ref="L38:M38"/>
    <mergeCell ref="P38:Q38"/>
    <mergeCell ref="T38:U38"/>
    <mergeCell ref="X38:Y38"/>
    <mergeCell ref="AB38:AC38"/>
    <mergeCell ref="AF37:AG37"/>
    <mergeCell ref="AF38:AG38"/>
  </mergeCells>
  <conditionalFormatting sqref="E11:F80">
    <cfRule type="cellIs" dxfId="1" priority="1" stopIfTrue="1" operator="greaterThanOr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picture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P72"/>
  <sheetViews>
    <sheetView showGridLines="0" showZeros="0" zoomScale="101" zoomScaleNormal="100" workbookViewId="0">
      <pane xSplit="14" ySplit="2" topLeftCell="O3" activePane="bottomRight" state="frozen"/>
      <selection pane="topRight" activeCell="AP1" sqref="AP1"/>
      <selection pane="bottomLeft" activeCell="A4" sqref="A4"/>
      <selection pane="bottomRight" activeCell="A73" sqref="A73:XFD102"/>
    </sheetView>
  </sheetViews>
  <sheetFormatPr defaultColWidth="9.08984375" defaultRowHeight="12.5"/>
  <cols>
    <col min="1" max="1" width="2.36328125" style="3" customWidth="1"/>
    <col min="2" max="2" width="5.6328125" style="3" customWidth="1"/>
    <col min="3" max="3" width="6.54296875" style="2" bestFit="1" customWidth="1"/>
    <col min="4" max="4" width="5.08984375" style="3" customWidth="1"/>
    <col min="5" max="5" width="7.08984375" style="3" hidden="1" customWidth="1"/>
    <col min="6" max="6" width="7.08984375" style="3" customWidth="1"/>
    <col min="7" max="7" width="0.453125" style="3" customWidth="1"/>
    <col min="8" max="8" width="3.54296875" style="3" customWidth="1"/>
    <col min="9" max="9" width="3.36328125" style="3" customWidth="1"/>
    <col min="10" max="10" width="4.54296875" style="3" customWidth="1"/>
    <col min="11" max="11" width="0.453125" style="3" customWidth="1"/>
    <col min="12" max="12" width="3.54296875" style="3" bestFit="1" customWidth="1"/>
    <col min="13" max="13" width="11.453125" style="3" customWidth="1"/>
    <col min="14" max="14" width="4.54296875" style="3" bestFit="1" customWidth="1"/>
    <col min="15" max="16384" width="9.08984375" style="3"/>
  </cols>
  <sheetData>
    <row r="1" spans="2:16" ht="50" customHeight="1">
      <c r="B1" s="119" t="s">
        <v>83</v>
      </c>
      <c r="C1" s="15"/>
      <c r="D1" s="14"/>
    </row>
    <row r="2" spans="2:16" s="28" customFormat="1" ht="13">
      <c r="B2" s="4" t="s">
        <v>49</v>
      </c>
      <c r="C2" s="27" t="s">
        <v>2</v>
      </c>
      <c r="D2" s="26" t="s">
        <v>1</v>
      </c>
      <c r="E2" s="4" t="s">
        <v>82</v>
      </c>
      <c r="F2" s="5" t="s">
        <v>81</v>
      </c>
      <c r="H2" s="104" t="s">
        <v>89</v>
      </c>
      <c r="I2" s="105"/>
      <c r="J2" s="106"/>
      <c r="L2" s="104" t="s">
        <v>66</v>
      </c>
      <c r="M2" s="105"/>
      <c r="N2" s="106"/>
    </row>
    <row r="3" spans="2:16" ht="15" customHeight="1">
      <c r="B3" s="110" t="str">
        <f>pedagoger!B3</f>
        <v>AMI</v>
      </c>
      <c r="C3" s="110" t="str">
        <f>pedagoger!C3</f>
        <v>FSKL</v>
      </c>
      <c r="D3" s="110">
        <f>pedagoger!F3</f>
        <v>1080</v>
      </c>
      <c r="E3" s="111">
        <f>SUM(J3,N3)</f>
        <v>0</v>
      </c>
      <c r="F3" s="111">
        <f>pedagoger!K3</f>
        <v>1080</v>
      </c>
      <c r="G3" s="47"/>
      <c r="H3" s="112"/>
      <c r="I3" s="113"/>
      <c r="J3" s="41"/>
      <c r="K3" s="42"/>
      <c r="L3" s="112"/>
      <c r="M3" s="113"/>
      <c r="N3" s="44"/>
    </row>
    <row r="4" spans="2:16" ht="15" customHeight="1">
      <c r="B4" s="110" t="str">
        <f>pedagoger!B4</f>
        <v>AOR</v>
      </c>
      <c r="C4" s="110" t="str">
        <f>pedagoger!C4</f>
        <v>FSKL</v>
      </c>
      <c r="D4" s="110">
        <f>pedagoger!F4</f>
        <v>1080</v>
      </c>
      <c r="E4" s="111">
        <f t="shared" ref="E4:E30" si="0">SUM(J4,N4)</f>
        <v>0</v>
      </c>
      <c r="F4" s="111">
        <f>pedagoger!K4</f>
        <v>1080</v>
      </c>
      <c r="G4" s="47"/>
      <c r="H4" s="112"/>
      <c r="I4" s="113"/>
      <c r="J4" s="41"/>
      <c r="K4" s="42"/>
      <c r="L4" s="112"/>
      <c r="M4" s="113"/>
      <c r="N4" s="44"/>
      <c r="P4" s="57"/>
    </row>
    <row r="5" spans="2:16" ht="15" customHeight="1">
      <c r="B5" s="110" t="str">
        <f>pedagoger!B5</f>
        <v>ANK</v>
      </c>
      <c r="C5" s="110" t="str">
        <f>pedagoger!C5</f>
        <v>FSKL</v>
      </c>
      <c r="D5" s="110">
        <f>pedagoger!F5</f>
        <v>1080</v>
      </c>
      <c r="E5" s="111">
        <f t="shared" si="0"/>
        <v>0</v>
      </c>
      <c r="F5" s="111">
        <f>pedagoger!K5</f>
        <v>1080</v>
      </c>
      <c r="G5" s="47"/>
      <c r="H5" s="112"/>
      <c r="I5" s="113"/>
      <c r="J5" s="41"/>
      <c r="K5" s="42"/>
      <c r="L5" s="112"/>
      <c r="M5" s="113"/>
      <c r="N5" s="44"/>
    </row>
    <row r="6" spans="2:16" ht="15" customHeight="1">
      <c r="B6" s="110" t="str">
        <f>pedagoger!B6</f>
        <v>BBA</v>
      </c>
      <c r="C6" s="110" t="str">
        <f>pedagoger!C6</f>
        <v>FSKL</v>
      </c>
      <c r="D6" s="110">
        <f>pedagoger!F6</f>
        <v>1080</v>
      </c>
      <c r="E6" s="111">
        <f t="shared" si="0"/>
        <v>0</v>
      </c>
      <c r="F6" s="111">
        <f>pedagoger!K6</f>
        <v>1080</v>
      </c>
      <c r="G6" s="47"/>
      <c r="H6" s="112"/>
      <c r="I6" s="113"/>
      <c r="J6" s="41"/>
      <c r="K6" s="42"/>
      <c r="L6" s="112"/>
      <c r="M6" s="113"/>
      <c r="N6" s="44"/>
    </row>
    <row r="7" spans="2:16" ht="15" customHeight="1">
      <c r="B7" s="110" t="str">
        <f>pedagoger!B7</f>
        <v>BLA</v>
      </c>
      <c r="C7" s="110" t="str">
        <f>pedagoger!C7</f>
        <v>L1</v>
      </c>
      <c r="D7" s="110">
        <f>pedagoger!F7</f>
        <v>1080</v>
      </c>
      <c r="E7" s="111">
        <f t="shared" si="0"/>
        <v>60</v>
      </c>
      <c r="F7" s="111">
        <f>pedagoger!K7</f>
        <v>0</v>
      </c>
      <c r="G7" s="47"/>
      <c r="H7" s="112" t="s">
        <v>91</v>
      </c>
      <c r="I7" s="113"/>
      <c r="J7" s="41">
        <v>60</v>
      </c>
      <c r="K7" s="42"/>
      <c r="L7" s="112"/>
      <c r="M7" s="113"/>
      <c r="N7" s="44"/>
    </row>
    <row r="8" spans="2:16" ht="15" customHeight="1">
      <c r="B8" s="110" t="str">
        <f>pedagoger!B8</f>
        <v>BOB</v>
      </c>
      <c r="C8" s="110" t="str">
        <f>pedagoger!C8</f>
        <v>L1</v>
      </c>
      <c r="D8" s="110">
        <f>pedagoger!F8</f>
        <v>1080</v>
      </c>
      <c r="E8" s="111">
        <f t="shared" si="0"/>
        <v>0</v>
      </c>
      <c r="F8" s="111">
        <f>pedagoger!K8</f>
        <v>0</v>
      </c>
      <c r="G8" s="47"/>
      <c r="H8" s="112"/>
      <c r="I8" s="113"/>
      <c r="J8" s="41"/>
      <c r="K8" s="42"/>
      <c r="L8" s="112"/>
      <c r="M8" s="113"/>
      <c r="N8" s="44"/>
    </row>
    <row r="9" spans="2:16" ht="15" customHeight="1">
      <c r="B9" s="110" t="str">
        <f>pedagoger!B9</f>
        <v>BCI</v>
      </c>
      <c r="C9" s="110" t="str">
        <f>pedagoger!C9</f>
        <v>L1</v>
      </c>
      <c r="D9" s="110">
        <f>pedagoger!F9</f>
        <v>1080</v>
      </c>
      <c r="E9" s="111">
        <f t="shared" si="0"/>
        <v>0</v>
      </c>
      <c r="F9" s="111">
        <f>pedagoger!K9</f>
        <v>0</v>
      </c>
      <c r="G9" s="47"/>
      <c r="H9" s="114"/>
      <c r="I9" s="113"/>
      <c r="J9" s="41"/>
      <c r="K9" s="42"/>
      <c r="L9" s="112"/>
      <c r="M9" s="113"/>
      <c r="N9" s="44"/>
    </row>
    <row r="10" spans="2:16" ht="15" customHeight="1">
      <c r="B10" s="110" t="str">
        <f>pedagoger!B10</f>
        <v>BTH</v>
      </c>
      <c r="C10" s="110" t="str">
        <f>pedagoger!C10</f>
        <v>L2</v>
      </c>
      <c r="D10" s="110">
        <f>pedagoger!F10</f>
        <v>1080</v>
      </c>
      <c r="E10" s="111">
        <f t="shared" si="0"/>
        <v>60</v>
      </c>
      <c r="F10" s="111">
        <f>pedagoger!K10</f>
        <v>0</v>
      </c>
      <c r="G10" s="47"/>
      <c r="H10" s="112" t="s">
        <v>91</v>
      </c>
      <c r="I10" s="113"/>
      <c r="J10" s="41">
        <v>60</v>
      </c>
      <c r="K10" s="42"/>
      <c r="L10" s="112"/>
      <c r="M10" s="113"/>
      <c r="N10" s="44"/>
    </row>
    <row r="11" spans="2:16" ht="15" customHeight="1">
      <c r="B11" s="110" t="str">
        <f>pedagoger!B11</f>
        <v>BPE</v>
      </c>
      <c r="C11" s="110" t="str">
        <f>pedagoger!C11</f>
        <v>L2</v>
      </c>
      <c r="D11" s="110">
        <f>pedagoger!F11</f>
        <v>1080</v>
      </c>
      <c r="E11" s="111">
        <f t="shared" si="0"/>
        <v>0</v>
      </c>
      <c r="F11" s="111">
        <f>pedagoger!K11</f>
        <v>0</v>
      </c>
      <c r="G11" s="47"/>
      <c r="H11" s="112"/>
      <c r="I11" s="113"/>
      <c r="J11" s="41"/>
      <c r="K11" s="42"/>
      <c r="L11" s="112"/>
      <c r="M11" s="113"/>
      <c r="N11" s="44"/>
    </row>
    <row r="12" spans="2:16" ht="15" customHeight="1">
      <c r="B12" s="110" t="str">
        <f>pedagoger!B12</f>
        <v>DBA</v>
      </c>
      <c r="C12" s="110" t="str">
        <f>pedagoger!C12</f>
        <v>L2</v>
      </c>
      <c r="D12" s="110">
        <f>pedagoger!F12</f>
        <v>1080</v>
      </c>
      <c r="E12" s="111">
        <f t="shared" si="0"/>
        <v>0</v>
      </c>
      <c r="F12" s="111">
        <f>pedagoger!K12</f>
        <v>0</v>
      </c>
      <c r="G12" s="47"/>
      <c r="H12" s="112"/>
      <c r="I12" s="113"/>
      <c r="J12" s="41"/>
      <c r="K12" s="42"/>
      <c r="L12" s="112"/>
      <c r="M12" s="113"/>
      <c r="N12" s="44"/>
    </row>
    <row r="13" spans="2:16" ht="15" customHeight="1">
      <c r="B13" s="110" t="str">
        <f>pedagoger!B13</f>
        <v>EBA</v>
      </c>
      <c r="C13" s="110" t="str">
        <f>pedagoger!C15</f>
        <v>L3</v>
      </c>
      <c r="D13" s="110">
        <f>pedagoger!F15</f>
        <v>1080</v>
      </c>
      <c r="E13" s="111">
        <f t="shared" si="0"/>
        <v>60</v>
      </c>
      <c r="F13" s="111">
        <f>pedagoger!K13</f>
        <v>0</v>
      </c>
      <c r="G13" s="47"/>
      <c r="H13" s="112" t="s">
        <v>91</v>
      </c>
      <c r="I13" s="113"/>
      <c r="J13" s="41">
        <v>60</v>
      </c>
      <c r="K13" s="42"/>
      <c r="L13" s="112"/>
      <c r="M13" s="113"/>
      <c r="N13" s="44"/>
    </row>
    <row r="14" spans="2:16" ht="15" customHeight="1">
      <c r="B14" s="110" t="str">
        <f>pedagoger!B14</f>
        <v>EPE</v>
      </c>
      <c r="C14" s="110" t="str">
        <f>pedagoger!C13</f>
        <v>L3</v>
      </c>
      <c r="D14" s="110">
        <f>pedagoger!F13</f>
        <v>1080</v>
      </c>
      <c r="E14" s="111">
        <f t="shared" si="0"/>
        <v>0</v>
      </c>
      <c r="F14" s="111">
        <f>pedagoger!K14</f>
        <v>0</v>
      </c>
      <c r="G14" s="47"/>
      <c r="H14" s="112"/>
      <c r="I14" s="113"/>
      <c r="J14" s="41"/>
      <c r="K14" s="42"/>
      <c r="L14" s="112"/>
      <c r="M14" s="113"/>
      <c r="N14" s="44"/>
    </row>
    <row r="15" spans="2:16" ht="15" customHeight="1">
      <c r="B15" s="110" t="str">
        <f>pedagoger!B15</f>
        <v>EOR</v>
      </c>
      <c r="C15" s="110" t="str">
        <f>pedagoger!C14</f>
        <v>L3</v>
      </c>
      <c r="D15" s="110">
        <f>pedagoger!F14</f>
        <v>1080</v>
      </c>
      <c r="E15" s="111">
        <f t="shared" si="0"/>
        <v>0</v>
      </c>
      <c r="F15" s="111">
        <f>pedagoger!K15</f>
        <v>0</v>
      </c>
      <c r="G15" s="47"/>
      <c r="H15" s="112"/>
      <c r="I15" s="113"/>
      <c r="J15" s="41"/>
      <c r="K15" s="42"/>
      <c r="L15" s="112"/>
      <c r="M15" s="113"/>
      <c r="N15" s="44"/>
    </row>
    <row r="16" spans="2:16" ht="15" customHeight="1">
      <c r="B16" s="110" t="str">
        <f>pedagoger!B16</f>
        <v>GTI</v>
      </c>
      <c r="C16" s="110" t="str">
        <f>pedagoger!C16</f>
        <v>M5</v>
      </c>
      <c r="D16" s="110">
        <f>pedagoger!F16</f>
        <v>1080</v>
      </c>
      <c r="E16" s="111">
        <f t="shared" si="0"/>
        <v>60</v>
      </c>
      <c r="F16" s="111">
        <f>pedagoger!K16</f>
        <v>0</v>
      </c>
      <c r="G16" s="47"/>
      <c r="H16" s="112" t="s">
        <v>91</v>
      </c>
      <c r="I16" s="113"/>
      <c r="J16" s="41">
        <v>60</v>
      </c>
      <c r="K16" s="42"/>
      <c r="L16" s="112"/>
      <c r="M16" s="113"/>
      <c r="N16" s="44"/>
    </row>
    <row r="17" spans="2:14" ht="15" customHeight="1">
      <c r="B17" s="110" t="str">
        <f>pedagoger!B17</f>
        <v>GDI</v>
      </c>
      <c r="C17" s="110" t="str">
        <f>pedagoger!C17</f>
        <v>M5</v>
      </c>
      <c r="D17" s="110">
        <f>pedagoger!F17</f>
        <v>1080</v>
      </c>
      <c r="E17" s="111">
        <f t="shared" si="0"/>
        <v>0</v>
      </c>
      <c r="F17" s="111">
        <f>pedagoger!K17</f>
        <v>0</v>
      </c>
      <c r="G17" s="47"/>
      <c r="H17" s="114"/>
      <c r="I17" s="113"/>
      <c r="J17" s="41"/>
      <c r="K17" s="42"/>
      <c r="L17" s="112"/>
      <c r="M17" s="113"/>
      <c r="N17" s="44"/>
    </row>
    <row r="18" spans="2:14" ht="15" customHeight="1">
      <c r="B18" s="110" t="str">
        <f>pedagoger!B18</f>
        <v>GBA</v>
      </c>
      <c r="C18" s="110" t="str">
        <f>pedagoger!C18</f>
        <v>M5</v>
      </c>
      <c r="D18" s="110">
        <f>pedagoger!F18</f>
        <v>1080</v>
      </c>
      <c r="E18" s="111">
        <f t="shared" si="0"/>
        <v>0</v>
      </c>
      <c r="F18" s="111">
        <f>pedagoger!K18</f>
        <v>0</v>
      </c>
      <c r="G18" s="47"/>
      <c r="H18" s="114"/>
      <c r="I18" s="113"/>
      <c r="J18" s="41"/>
      <c r="K18" s="42"/>
      <c r="L18" s="112"/>
      <c r="M18" s="113"/>
      <c r="N18" s="44"/>
    </row>
    <row r="19" spans="2:14" ht="15" customHeight="1">
      <c r="B19" s="110" t="str">
        <f>pedagoger!B19</f>
        <v>GTA</v>
      </c>
      <c r="C19" s="110" t="str">
        <f>pedagoger!C19</f>
        <v>M4</v>
      </c>
      <c r="D19" s="110">
        <f>pedagoger!F19</f>
        <v>1080</v>
      </c>
      <c r="E19" s="111">
        <f t="shared" si="0"/>
        <v>60</v>
      </c>
      <c r="F19" s="111">
        <f>pedagoger!K19</f>
        <v>0</v>
      </c>
      <c r="G19" s="47"/>
      <c r="H19" s="112" t="s">
        <v>91</v>
      </c>
      <c r="I19" s="113"/>
      <c r="J19" s="41">
        <v>60</v>
      </c>
      <c r="K19" s="42"/>
      <c r="L19" s="112"/>
      <c r="M19" s="113"/>
      <c r="N19" s="44"/>
    </row>
    <row r="20" spans="2:14" ht="15" customHeight="1">
      <c r="B20" s="110" t="str">
        <f>pedagoger!B20</f>
        <v>GSA</v>
      </c>
      <c r="C20" s="110" t="str">
        <f>pedagoger!C20</f>
        <v>M4</v>
      </c>
      <c r="D20" s="110">
        <f>pedagoger!F20</f>
        <v>1080</v>
      </c>
      <c r="E20" s="111">
        <f t="shared" si="0"/>
        <v>0</v>
      </c>
      <c r="F20" s="111">
        <f>pedagoger!K20</f>
        <v>0</v>
      </c>
      <c r="G20" s="47"/>
      <c r="H20" s="112"/>
      <c r="I20" s="113"/>
      <c r="J20" s="41"/>
      <c r="K20" s="42"/>
      <c r="L20" s="112"/>
      <c r="M20" s="113"/>
      <c r="N20" s="44"/>
    </row>
    <row r="21" spans="2:14" ht="15" customHeight="1">
      <c r="B21" s="110" t="str">
        <f>pedagoger!B21</f>
        <v>HPA</v>
      </c>
      <c r="C21" s="110" t="str">
        <f>pedagoger!C21</f>
        <v>M4</v>
      </c>
      <c r="D21" s="110">
        <f>pedagoger!F21</f>
        <v>918</v>
      </c>
      <c r="E21" s="111">
        <f t="shared" si="0"/>
        <v>0</v>
      </c>
      <c r="F21" s="111">
        <f>pedagoger!K21</f>
        <v>-2</v>
      </c>
      <c r="G21" s="47"/>
      <c r="H21" s="114"/>
      <c r="I21" s="113"/>
      <c r="J21" s="41"/>
      <c r="K21" s="42"/>
      <c r="L21" s="112"/>
      <c r="M21" s="113"/>
      <c r="N21" s="44"/>
    </row>
    <row r="22" spans="2:14" ht="15" customHeight="1">
      <c r="B22" s="110" t="str">
        <f>pedagoger!B22</f>
        <v>HTI</v>
      </c>
      <c r="C22" s="110" t="str">
        <f>pedagoger!C22</f>
        <v>M4</v>
      </c>
      <c r="D22" s="110">
        <f>pedagoger!F22</f>
        <v>1080</v>
      </c>
      <c r="E22" s="111">
        <f t="shared" si="0"/>
        <v>0</v>
      </c>
      <c r="F22" s="111">
        <f>pedagoger!K22</f>
        <v>25</v>
      </c>
      <c r="G22" s="47"/>
      <c r="H22" s="114"/>
      <c r="I22" s="113"/>
      <c r="J22" s="41"/>
      <c r="K22" s="42"/>
      <c r="L22" s="112"/>
      <c r="M22" s="113"/>
      <c r="N22" s="44"/>
    </row>
    <row r="23" spans="2:14" ht="15" customHeight="1">
      <c r="B23" s="110" t="str">
        <f>pedagoger!B23</f>
        <v>IGE</v>
      </c>
      <c r="C23" s="110" t="str">
        <f>pedagoger!C23</f>
        <v>M6</v>
      </c>
      <c r="D23" s="110">
        <f>pedagoger!F23</f>
        <v>1080</v>
      </c>
      <c r="E23" s="111">
        <f t="shared" si="0"/>
        <v>0</v>
      </c>
      <c r="F23" s="111">
        <f>pedagoger!K23</f>
        <v>0</v>
      </c>
      <c r="G23" s="47"/>
      <c r="H23" s="112"/>
      <c r="I23" s="113"/>
      <c r="J23" s="41"/>
      <c r="K23" s="42"/>
      <c r="L23" s="112"/>
      <c r="M23" s="113"/>
      <c r="N23" s="44"/>
    </row>
    <row r="24" spans="2:14" ht="15" customHeight="1">
      <c r="B24" s="110" t="str">
        <f>pedagoger!B24</f>
        <v>IRE</v>
      </c>
      <c r="C24" s="110" t="str">
        <f>pedagoger!C24</f>
        <v>M6</v>
      </c>
      <c r="D24" s="110">
        <f>pedagoger!F24</f>
        <v>1080</v>
      </c>
      <c r="E24" s="111">
        <f t="shared" si="0"/>
        <v>60</v>
      </c>
      <c r="F24" s="111">
        <f>pedagoger!K24</f>
        <v>0</v>
      </c>
      <c r="G24" s="47"/>
      <c r="H24" s="112" t="s">
        <v>91</v>
      </c>
      <c r="I24" s="113"/>
      <c r="J24" s="41">
        <v>60</v>
      </c>
      <c r="K24" s="42"/>
      <c r="L24" s="112"/>
      <c r="M24" s="113"/>
      <c r="N24" s="44"/>
    </row>
    <row r="25" spans="2:14" ht="15" customHeight="1">
      <c r="B25" s="110" t="str">
        <f>pedagoger!B25</f>
        <v>IDI</v>
      </c>
      <c r="C25" s="110" t="str">
        <f>pedagoger!C25</f>
        <v>M6</v>
      </c>
      <c r="D25" s="110">
        <f>pedagoger!F25</f>
        <v>1080</v>
      </c>
      <c r="E25" s="111">
        <f t="shared" si="0"/>
        <v>60</v>
      </c>
      <c r="F25" s="111">
        <f>pedagoger!K25</f>
        <v>0</v>
      </c>
      <c r="G25" s="47"/>
      <c r="H25" s="112"/>
      <c r="I25" s="113"/>
      <c r="J25" s="41"/>
      <c r="K25" s="42"/>
      <c r="L25" s="112" t="s">
        <v>96</v>
      </c>
      <c r="M25" s="113"/>
      <c r="N25" s="44">
        <v>60</v>
      </c>
    </row>
    <row r="26" spans="2:14" ht="15" customHeight="1">
      <c r="B26" s="110" t="str">
        <f>pedagoger!B26</f>
        <v>IKO</v>
      </c>
      <c r="C26" s="110" t="str">
        <f>pedagoger!C26</f>
        <v>M6</v>
      </c>
      <c r="D26" s="110">
        <f>pedagoger!F26</f>
        <v>864</v>
      </c>
      <c r="E26" s="111">
        <f t="shared" si="0"/>
        <v>0</v>
      </c>
      <c r="F26" s="111">
        <f>pedagoger!K26</f>
        <v>4</v>
      </c>
      <c r="G26" s="47"/>
      <c r="H26" s="112"/>
      <c r="I26" s="113"/>
      <c r="J26" s="41"/>
      <c r="K26" s="42"/>
      <c r="L26" s="112"/>
      <c r="M26" s="113"/>
      <c r="N26" s="44"/>
    </row>
    <row r="27" spans="2:14" ht="15" customHeight="1">
      <c r="B27" s="110" t="str">
        <f>pedagoger!B27</f>
        <v>JKU</v>
      </c>
      <c r="C27" s="110" t="str">
        <f>pedagoger!C27</f>
        <v>H7</v>
      </c>
      <c r="D27" s="110">
        <f>pedagoger!F27</f>
        <v>1080</v>
      </c>
      <c r="E27" s="111">
        <f t="shared" si="0"/>
        <v>0</v>
      </c>
      <c r="F27" s="111">
        <f>pedagoger!K27</f>
        <v>0</v>
      </c>
      <c r="G27" s="47"/>
      <c r="H27" s="112"/>
      <c r="I27" s="113"/>
      <c r="J27" s="41"/>
      <c r="K27" s="42"/>
      <c r="L27" s="112"/>
      <c r="M27" s="113"/>
      <c r="N27" s="44"/>
    </row>
    <row r="28" spans="2:14" ht="15" customHeight="1">
      <c r="B28" s="110" t="str">
        <f>pedagoger!B28</f>
        <v>JRO</v>
      </c>
      <c r="C28" s="110" t="str">
        <f>pedagoger!C28</f>
        <v>H8</v>
      </c>
      <c r="D28" s="110">
        <f>pedagoger!F28</f>
        <v>1080</v>
      </c>
      <c r="E28" s="111">
        <f t="shared" si="0"/>
        <v>0</v>
      </c>
      <c r="F28" s="111">
        <f>pedagoger!K28</f>
        <v>0</v>
      </c>
      <c r="G28" s="47"/>
      <c r="H28" s="112"/>
      <c r="I28" s="113"/>
      <c r="J28" s="41"/>
      <c r="K28" s="42"/>
      <c r="L28" s="112"/>
      <c r="M28" s="113"/>
      <c r="N28" s="44"/>
    </row>
    <row r="29" spans="2:14" ht="15" customHeight="1">
      <c r="B29" s="110" t="str">
        <f>pedagoger!B29</f>
        <v>JIR</v>
      </c>
      <c r="C29" s="110" t="str">
        <f>pedagoger!C29</f>
        <v>H9</v>
      </c>
      <c r="D29" s="110">
        <f>pedagoger!F29</f>
        <v>1080</v>
      </c>
      <c r="E29" s="111">
        <f t="shared" si="0"/>
        <v>0</v>
      </c>
      <c r="F29" s="111">
        <f>pedagoger!K29</f>
        <v>-10</v>
      </c>
      <c r="G29" s="47"/>
      <c r="H29" s="112"/>
      <c r="I29" s="113"/>
      <c r="J29" s="41"/>
      <c r="K29" s="42"/>
      <c r="L29" s="112"/>
      <c r="M29" s="113"/>
      <c r="N29" s="44"/>
    </row>
    <row r="30" spans="2:14" ht="15" customHeight="1">
      <c r="B30" s="110" t="str">
        <f>pedagoger!B30</f>
        <v>JPE</v>
      </c>
      <c r="C30" s="110" t="str">
        <f>pedagoger!C30</f>
        <v>H7</v>
      </c>
      <c r="D30" s="110">
        <f>pedagoger!F30</f>
        <v>1080</v>
      </c>
      <c r="E30" s="111">
        <f t="shared" si="0"/>
        <v>60</v>
      </c>
      <c r="F30" s="111">
        <f>pedagoger!K30</f>
        <v>0</v>
      </c>
      <c r="G30" s="47"/>
      <c r="H30" s="112" t="s">
        <v>91</v>
      </c>
      <c r="I30" s="113"/>
      <c r="J30" s="41">
        <v>60</v>
      </c>
      <c r="K30" s="42"/>
      <c r="L30" s="112"/>
      <c r="M30" s="113"/>
      <c r="N30" s="44"/>
    </row>
    <row r="31" spans="2:14" ht="15" customHeight="1">
      <c r="B31" s="110" t="str">
        <f>pedagoger!B31</f>
        <v>JDI</v>
      </c>
      <c r="C31" s="110" t="str">
        <f>pedagoger!C31</f>
        <v>SVA</v>
      </c>
      <c r="D31" s="110">
        <f>pedagoger!F31</f>
        <v>1080</v>
      </c>
      <c r="E31" s="111">
        <f t="shared" ref="E31:E72" si="1">SUM(J31,N31)</f>
        <v>660</v>
      </c>
      <c r="F31" s="111">
        <f>pedagoger!K31</f>
        <v>0</v>
      </c>
      <c r="G31" s="47"/>
      <c r="H31" s="112"/>
      <c r="I31" s="113"/>
      <c r="J31" s="41"/>
      <c r="K31" s="42"/>
      <c r="L31" s="112" t="s">
        <v>169</v>
      </c>
      <c r="M31" s="113"/>
      <c r="N31" s="44">
        <v>660</v>
      </c>
    </row>
    <row r="32" spans="2:14" ht="15" customHeight="1">
      <c r="B32" s="110" t="str">
        <f>pedagoger!B32</f>
        <v>JSA</v>
      </c>
      <c r="C32" s="110" t="str">
        <f>pedagoger!C32</f>
        <v>H8</v>
      </c>
      <c r="D32" s="110">
        <f>pedagoger!F32</f>
        <v>1080</v>
      </c>
      <c r="E32" s="111">
        <f t="shared" si="1"/>
        <v>0</v>
      </c>
      <c r="F32" s="111">
        <f>pedagoger!K32</f>
        <v>-10</v>
      </c>
      <c r="G32" s="47"/>
      <c r="H32" s="112"/>
      <c r="I32" s="113"/>
      <c r="J32" s="41"/>
      <c r="K32" s="42"/>
      <c r="L32" s="112"/>
      <c r="M32" s="113"/>
      <c r="N32" s="44"/>
    </row>
    <row r="33" spans="2:14" ht="15" customHeight="1">
      <c r="B33" s="110" t="str">
        <f>pedagoger!B33</f>
        <v>KAK</v>
      </c>
      <c r="C33" s="110" t="str">
        <f>pedagoger!C33</f>
        <v>H7</v>
      </c>
      <c r="D33" s="110">
        <f>pedagoger!F33</f>
        <v>1080</v>
      </c>
      <c r="E33" s="111">
        <f t="shared" si="1"/>
        <v>0</v>
      </c>
      <c r="F33" s="111">
        <f>pedagoger!K33</f>
        <v>-10</v>
      </c>
      <c r="G33" s="47"/>
      <c r="H33" s="112"/>
      <c r="I33" s="113"/>
      <c r="J33" s="41"/>
      <c r="K33" s="42"/>
      <c r="L33" s="112"/>
      <c r="M33" s="113"/>
      <c r="N33" s="44"/>
    </row>
    <row r="34" spans="2:14" ht="15" customHeight="1">
      <c r="B34" s="110" t="str">
        <f>pedagoger!B34</f>
        <v>KTI</v>
      </c>
      <c r="C34" s="110" t="str">
        <f>pedagoger!C34</f>
        <v>H8</v>
      </c>
      <c r="D34" s="110">
        <f>pedagoger!F34</f>
        <v>1080</v>
      </c>
      <c r="E34" s="111">
        <f t="shared" si="1"/>
        <v>0</v>
      </c>
      <c r="F34" s="111">
        <f>pedagoger!K34</f>
        <v>0</v>
      </c>
      <c r="G34" s="47"/>
      <c r="H34" s="112"/>
      <c r="I34" s="113"/>
      <c r="J34" s="41"/>
      <c r="K34" s="42"/>
      <c r="L34" s="112"/>
      <c r="M34" s="113"/>
      <c r="N34" s="44"/>
    </row>
    <row r="35" spans="2:14" ht="15" customHeight="1">
      <c r="B35" s="110" t="str">
        <f>pedagoger!B35</f>
        <v>LRO</v>
      </c>
      <c r="C35" s="110" t="str">
        <f>pedagoger!C35</f>
        <v>H8</v>
      </c>
      <c r="D35" s="110">
        <f>pedagoger!F35</f>
        <v>1080</v>
      </c>
      <c r="E35" s="111">
        <f t="shared" si="1"/>
        <v>0</v>
      </c>
      <c r="F35" s="111">
        <f>pedagoger!K35</f>
        <v>-10</v>
      </c>
      <c r="G35" s="47"/>
      <c r="H35" s="112"/>
      <c r="I35" s="113"/>
      <c r="J35" s="41"/>
      <c r="K35" s="42"/>
      <c r="L35" s="112"/>
      <c r="M35" s="113"/>
      <c r="N35" s="44"/>
    </row>
    <row r="36" spans="2:14" ht="15" customHeight="1">
      <c r="B36" s="110" t="str">
        <f>pedagoger!B36</f>
        <v>MSU</v>
      </c>
      <c r="C36" s="110" t="str">
        <f>pedagoger!C36</f>
        <v>H9</v>
      </c>
      <c r="D36" s="110">
        <f>pedagoger!F36</f>
        <v>928.8</v>
      </c>
      <c r="E36" s="111">
        <f t="shared" si="1"/>
        <v>0</v>
      </c>
      <c r="F36" s="111">
        <f>pedagoger!K36</f>
        <v>8.7999999999999545</v>
      </c>
      <c r="G36" s="47"/>
      <c r="H36" s="112"/>
      <c r="I36" s="113"/>
      <c r="J36" s="41"/>
      <c r="K36" s="42"/>
      <c r="L36" s="112"/>
      <c r="M36" s="113"/>
      <c r="N36" s="44"/>
    </row>
    <row r="37" spans="2:14" ht="15" customHeight="1">
      <c r="B37" s="110" t="str">
        <f>pedagoger!B37</f>
        <v>MKU</v>
      </c>
      <c r="C37" s="110" t="str">
        <f>pedagoger!C37</f>
        <v>SVA</v>
      </c>
      <c r="D37" s="110">
        <f>pedagoger!F37</f>
        <v>1080</v>
      </c>
      <c r="E37" s="111">
        <f t="shared" si="1"/>
        <v>885</v>
      </c>
      <c r="F37" s="111">
        <f>pedagoger!K37</f>
        <v>0</v>
      </c>
      <c r="G37" s="47"/>
      <c r="H37" s="112"/>
      <c r="I37" s="113"/>
      <c r="J37" s="41"/>
      <c r="K37" s="42"/>
      <c r="L37" s="112" t="s">
        <v>59</v>
      </c>
      <c r="M37" s="113"/>
      <c r="N37" s="44">
        <f>60+825</f>
        <v>885</v>
      </c>
    </row>
    <row r="38" spans="2:14" ht="15" customHeight="1">
      <c r="B38" s="110" t="str">
        <f>pedagoger!B38</f>
        <v>MSA</v>
      </c>
      <c r="C38" s="110" t="str">
        <f>pedagoger!C38</f>
        <v>H7</v>
      </c>
      <c r="D38" s="110">
        <f>pedagoger!F38</f>
        <v>1080</v>
      </c>
      <c r="E38" s="111">
        <f t="shared" si="1"/>
        <v>0</v>
      </c>
      <c r="F38" s="111">
        <f>pedagoger!K38</f>
        <v>-10</v>
      </c>
      <c r="G38" s="47"/>
      <c r="H38" s="112"/>
      <c r="I38" s="113"/>
      <c r="J38" s="41"/>
      <c r="K38" s="42"/>
      <c r="L38" s="112"/>
      <c r="M38" s="113"/>
      <c r="N38" s="44"/>
    </row>
    <row r="39" spans="2:14" ht="15" customHeight="1">
      <c r="B39" s="110" t="str">
        <f>pedagoger!B39</f>
        <v>MBA</v>
      </c>
      <c r="C39" s="110" t="str">
        <f>pedagoger!C39</f>
        <v>H9</v>
      </c>
      <c r="D39" s="110">
        <f>pedagoger!F39</f>
        <v>1080</v>
      </c>
      <c r="E39" s="111">
        <f t="shared" si="1"/>
        <v>0</v>
      </c>
      <c r="F39" s="111">
        <f>pedagoger!K39</f>
        <v>-10</v>
      </c>
      <c r="G39" s="47"/>
      <c r="H39" s="112"/>
      <c r="I39" s="113"/>
      <c r="J39" s="41"/>
      <c r="K39" s="42"/>
      <c r="L39" s="112"/>
      <c r="M39" s="113"/>
      <c r="N39" s="44"/>
    </row>
    <row r="40" spans="2:14" ht="15" customHeight="1">
      <c r="B40" s="110" t="str">
        <f>pedagoger!B40</f>
        <v>MAP</v>
      </c>
      <c r="C40" s="110" t="str">
        <f>pedagoger!C40</f>
        <v>H7</v>
      </c>
      <c r="D40" s="110">
        <f>pedagoger!F40</f>
        <v>1080</v>
      </c>
      <c r="E40" s="111">
        <f t="shared" si="1"/>
        <v>0</v>
      </c>
      <c r="F40" s="111">
        <f>pedagoger!K40</f>
        <v>0</v>
      </c>
      <c r="G40" s="47"/>
      <c r="H40" s="112"/>
      <c r="I40" s="113"/>
      <c r="J40" s="41"/>
      <c r="K40" s="42"/>
      <c r="L40" s="112"/>
      <c r="M40" s="113"/>
      <c r="N40" s="44"/>
    </row>
    <row r="41" spans="2:14" ht="15" customHeight="1">
      <c r="B41" s="110" t="str">
        <f>pedagoger!B41</f>
        <v>MOR</v>
      </c>
      <c r="C41" s="110" t="str">
        <f>pedagoger!C41</f>
        <v>FR</v>
      </c>
      <c r="D41" s="110">
        <f>pedagoger!F41</f>
        <v>1080</v>
      </c>
      <c r="E41" s="111">
        <f t="shared" si="1"/>
        <v>0</v>
      </c>
      <c r="F41" s="111">
        <f>pedagoger!K41</f>
        <v>0</v>
      </c>
      <c r="G41" s="47"/>
      <c r="H41" s="112"/>
      <c r="I41" s="113"/>
      <c r="J41" s="41"/>
      <c r="K41" s="42"/>
      <c r="L41" s="112"/>
      <c r="M41" s="113"/>
      <c r="N41" s="44"/>
    </row>
    <row r="42" spans="2:14" ht="15" customHeight="1">
      <c r="B42" s="110" t="str">
        <f>pedagoger!B42</f>
        <v>PSA</v>
      </c>
      <c r="C42" s="110" t="str">
        <f>pedagoger!C42</f>
        <v>SP</v>
      </c>
      <c r="D42" s="110">
        <f>pedagoger!F42</f>
        <v>1080</v>
      </c>
      <c r="E42" s="111">
        <f t="shared" si="1"/>
        <v>0</v>
      </c>
      <c r="F42" s="111">
        <f>pedagoger!K42</f>
        <v>225</v>
      </c>
      <c r="G42" s="47"/>
      <c r="H42" s="112"/>
      <c r="I42" s="113"/>
      <c r="J42" s="41"/>
      <c r="K42" s="42"/>
      <c r="L42" s="112"/>
      <c r="M42" s="113"/>
      <c r="N42" s="44"/>
    </row>
    <row r="43" spans="2:14" ht="15" customHeight="1">
      <c r="B43" s="110" t="str">
        <f>pedagoger!B43</f>
        <v>SKO</v>
      </c>
      <c r="C43" s="110" t="str">
        <f>pedagoger!C43</f>
        <v>TY</v>
      </c>
      <c r="D43" s="110">
        <f>pedagoger!F43</f>
        <v>1080</v>
      </c>
      <c r="E43" s="111">
        <f t="shared" si="1"/>
        <v>235</v>
      </c>
      <c r="F43" s="111">
        <f>pedagoger!K43</f>
        <v>300</v>
      </c>
      <c r="G43" s="47"/>
      <c r="H43" s="112"/>
      <c r="I43" s="113"/>
      <c r="J43" s="41"/>
      <c r="K43" s="42"/>
      <c r="L43" s="112" t="s">
        <v>163</v>
      </c>
      <c r="M43" s="113"/>
      <c r="N43" s="44">
        <v>235</v>
      </c>
    </row>
    <row r="44" spans="2:14" ht="15" customHeight="1">
      <c r="B44" s="110" t="str">
        <f>pedagoger!B44</f>
        <v>SRO</v>
      </c>
      <c r="C44" s="110" t="str">
        <f>pedagoger!C44</f>
        <v>H9</v>
      </c>
      <c r="D44" s="110">
        <f>pedagoger!F44</f>
        <v>1080</v>
      </c>
      <c r="E44" s="111">
        <f t="shared" si="1"/>
        <v>60</v>
      </c>
      <c r="F44" s="111">
        <f>pedagoger!K44</f>
        <v>0</v>
      </c>
      <c r="G44" s="47"/>
      <c r="H44" s="112" t="s">
        <v>91</v>
      </c>
      <c r="I44" s="113"/>
      <c r="J44" s="41">
        <v>60</v>
      </c>
      <c r="K44" s="42"/>
      <c r="L44" s="112"/>
      <c r="M44" s="113"/>
      <c r="N44" s="44"/>
    </row>
    <row r="45" spans="2:14" ht="15" customHeight="1">
      <c r="B45" s="110" t="str">
        <f>pedagoger!B45</f>
        <v>STS</v>
      </c>
      <c r="C45" s="110" t="str">
        <f>pedagoger!C45</f>
        <v>LSU</v>
      </c>
      <c r="D45" s="110">
        <f>pedagoger!F45</f>
        <v>1080</v>
      </c>
      <c r="E45" s="111">
        <f t="shared" si="1"/>
        <v>0</v>
      </c>
      <c r="F45" s="111">
        <f>pedagoger!K45</f>
        <v>1080</v>
      </c>
      <c r="G45" s="47"/>
      <c r="H45" s="112"/>
      <c r="I45" s="113"/>
      <c r="J45" s="41"/>
      <c r="K45" s="42"/>
      <c r="L45" s="112"/>
      <c r="M45" s="113"/>
      <c r="N45" s="44"/>
    </row>
    <row r="46" spans="2:14" ht="15" customHeight="1">
      <c r="B46" s="110" t="str">
        <f>pedagoger!B46</f>
        <v>TMI</v>
      </c>
      <c r="C46" s="110" t="str">
        <f>pedagoger!C46</f>
        <v>spec</v>
      </c>
      <c r="D46" s="110">
        <f>pedagoger!F46</f>
        <v>1080</v>
      </c>
      <c r="E46" s="111">
        <f t="shared" si="1"/>
        <v>0</v>
      </c>
      <c r="F46" s="111">
        <f>pedagoger!K46</f>
        <v>1080</v>
      </c>
      <c r="G46" s="47"/>
      <c r="H46" s="112"/>
      <c r="I46" s="113"/>
      <c r="J46" s="41"/>
      <c r="K46" s="42"/>
      <c r="L46" s="112"/>
      <c r="M46" s="113"/>
      <c r="N46" s="44"/>
    </row>
    <row r="47" spans="2:14" ht="15" customHeight="1">
      <c r="B47" s="110" t="str">
        <f>pedagoger!B47</f>
        <v>TDI</v>
      </c>
      <c r="C47" s="110" t="str">
        <f>pedagoger!C47</f>
        <v>LSU</v>
      </c>
      <c r="D47" s="110">
        <f>pedagoger!F47</f>
        <v>1080</v>
      </c>
      <c r="E47" s="111">
        <f t="shared" si="1"/>
        <v>0</v>
      </c>
      <c r="F47" s="111">
        <f>pedagoger!K47</f>
        <v>1080</v>
      </c>
      <c r="G47" s="47"/>
      <c r="H47" s="112"/>
      <c r="I47" s="113"/>
      <c r="J47" s="41"/>
      <c r="K47" s="42"/>
      <c r="L47" s="112"/>
      <c r="M47" s="113"/>
      <c r="N47" s="44"/>
    </row>
    <row r="48" spans="2:14" ht="15" customHeight="1">
      <c r="B48" s="110" t="str">
        <f>pedagoger!B48</f>
        <v>URO</v>
      </c>
      <c r="C48" s="110" t="str">
        <f>pedagoger!C48</f>
        <v>LSU</v>
      </c>
      <c r="D48" s="110">
        <f>pedagoger!F48</f>
        <v>1080</v>
      </c>
      <c r="E48" s="111">
        <f t="shared" si="1"/>
        <v>0</v>
      </c>
      <c r="F48" s="111">
        <f>pedagoger!K48</f>
        <v>1080</v>
      </c>
      <c r="G48" s="47"/>
      <c r="H48" s="112"/>
      <c r="I48" s="113"/>
      <c r="J48" s="41"/>
      <c r="K48" s="42"/>
      <c r="L48" s="112"/>
      <c r="M48" s="113"/>
      <c r="N48" s="44"/>
    </row>
    <row r="49" spans="2:14" ht="15" customHeight="1">
      <c r="B49" s="110" t="str">
        <f>pedagoger!B49</f>
        <v>VEK</v>
      </c>
      <c r="C49" s="110" t="str">
        <f>pedagoger!C49</f>
        <v>SU</v>
      </c>
      <c r="D49" s="110">
        <f>pedagoger!F49</f>
        <v>1080</v>
      </c>
      <c r="E49" s="111">
        <f t="shared" si="1"/>
        <v>0</v>
      </c>
      <c r="F49" s="111">
        <f>pedagoger!K49</f>
        <v>1080</v>
      </c>
      <c r="G49" s="47"/>
      <c r="H49" s="112"/>
      <c r="I49" s="113"/>
      <c r="J49" s="41"/>
      <c r="K49" s="42"/>
      <c r="L49" s="112"/>
      <c r="M49" s="113"/>
      <c r="N49" s="44"/>
    </row>
    <row r="50" spans="2:14" ht="15" customHeight="1">
      <c r="B50" s="110" t="str">
        <f>pedagoger!B50</f>
        <v>VSA</v>
      </c>
      <c r="C50" s="110" t="str">
        <f>pedagoger!C50</f>
        <v>SU</v>
      </c>
      <c r="D50" s="110">
        <f>pedagoger!F50</f>
        <v>1080</v>
      </c>
      <c r="E50" s="111">
        <f t="shared" si="1"/>
        <v>0</v>
      </c>
      <c r="F50" s="111">
        <f>pedagoger!K50</f>
        <v>1080</v>
      </c>
      <c r="G50" s="47"/>
      <c r="H50" s="112"/>
      <c r="I50" s="113"/>
      <c r="J50" s="41"/>
      <c r="K50" s="42"/>
      <c r="L50" s="112"/>
      <c r="M50" s="113"/>
      <c r="N50" s="44"/>
    </row>
    <row r="51" spans="2:14" ht="15" customHeight="1">
      <c r="B51" s="110" t="str">
        <f>pedagoger!B51</f>
        <v>VIT</v>
      </c>
      <c r="C51" s="110" t="str">
        <f>pedagoger!C51</f>
        <v>SU</v>
      </c>
      <c r="D51" s="110">
        <f>pedagoger!F51</f>
        <v>1080</v>
      </c>
      <c r="E51" s="111">
        <f t="shared" si="1"/>
        <v>60</v>
      </c>
      <c r="F51" s="111">
        <f>pedagoger!K51</f>
        <v>1020</v>
      </c>
      <c r="G51" s="47"/>
      <c r="H51" s="112" t="s">
        <v>91</v>
      </c>
      <c r="I51" s="113"/>
      <c r="J51" s="41">
        <v>60</v>
      </c>
      <c r="K51" s="42"/>
      <c r="L51" s="112"/>
      <c r="M51" s="113"/>
      <c r="N51" s="44"/>
    </row>
    <row r="52" spans="2:14" ht="15" customHeight="1">
      <c r="B52" s="110" t="str">
        <f>pedagoger!B52</f>
        <v>ÅTI</v>
      </c>
      <c r="C52" s="110" t="str">
        <f>pedagoger!C52</f>
        <v>SU</v>
      </c>
      <c r="D52" s="110">
        <f>pedagoger!F52</f>
        <v>1080</v>
      </c>
      <c r="E52" s="111">
        <f t="shared" si="1"/>
        <v>0</v>
      </c>
      <c r="F52" s="111">
        <f>pedagoger!K52</f>
        <v>1080</v>
      </c>
      <c r="G52" s="47"/>
      <c r="H52" s="112"/>
      <c r="I52" s="113"/>
      <c r="J52" s="41"/>
      <c r="K52" s="42"/>
      <c r="L52" s="112"/>
      <c r="M52" s="113"/>
      <c r="N52" s="44"/>
    </row>
    <row r="53" spans="2:14" ht="15" customHeight="1">
      <c r="B53" s="110" t="str">
        <f>pedagoger!B53</f>
        <v>AKU</v>
      </c>
      <c r="C53" s="110" t="str">
        <f>pedagoger!C53</f>
        <v>spec</v>
      </c>
      <c r="D53" s="110">
        <f>pedagoger!F53</f>
        <v>1080</v>
      </c>
      <c r="E53" s="111">
        <f t="shared" si="1"/>
        <v>0</v>
      </c>
      <c r="F53" s="111">
        <f>pedagoger!K53</f>
        <v>1080</v>
      </c>
      <c r="G53" s="47"/>
      <c r="H53" s="112"/>
      <c r="I53" s="113"/>
      <c r="J53" s="41"/>
      <c r="K53" s="42"/>
      <c r="L53" s="112"/>
      <c r="M53" s="113"/>
      <c r="N53" s="44"/>
    </row>
    <row r="54" spans="2:14" ht="15" customHeight="1">
      <c r="B54" s="110" t="str">
        <f>pedagoger!B54</f>
        <v>ARO</v>
      </c>
      <c r="C54" s="110" t="str">
        <f>pedagoger!C54</f>
        <v>spec</v>
      </c>
      <c r="D54" s="110">
        <f>pedagoger!F54</f>
        <v>1080</v>
      </c>
      <c r="E54" s="111">
        <f t="shared" si="1"/>
        <v>0</v>
      </c>
      <c r="F54" s="111">
        <f>pedagoger!K54</f>
        <v>1080</v>
      </c>
      <c r="G54" s="47"/>
      <c r="H54" s="112"/>
      <c r="I54" s="113"/>
      <c r="J54" s="41"/>
      <c r="K54" s="42"/>
      <c r="L54" s="112"/>
      <c r="M54" s="113"/>
      <c r="N54" s="44"/>
    </row>
    <row r="55" spans="2:14" ht="15" customHeight="1">
      <c r="B55" s="110" t="str">
        <f>pedagoger!B55</f>
        <v>BIT</v>
      </c>
      <c r="C55" s="110" t="str">
        <f>pedagoger!C55</f>
        <v>spec</v>
      </c>
      <c r="D55" s="110">
        <f>pedagoger!F55</f>
        <v>0</v>
      </c>
      <c r="E55" s="111">
        <f t="shared" si="1"/>
        <v>0</v>
      </c>
      <c r="F55" s="111">
        <f>pedagoger!K55</f>
        <v>0</v>
      </c>
      <c r="G55" s="47"/>
      <c r="H55" s="112"/>
      <c r="I55" s="113"/>
      <c r="J55" s="41"/>
      <c r="K55" s="42"/>
      <c r="L55" s="112"/>
      <c r="M55" s="113"/>
      <c r="N55" s="44"/>
    </row>
    <row r="56" spans="2:14" ht="15" customHeight="1">
      <c r="B56" s="110" t="str">
        <f>pedagoger!B56</f>
        <v>CTH</v>
      </c>
      <c r="C56" s="110" t="str">
        <f>pedagoger!C56</f>
        <v>SVA</v>
      </c>
      <c r="D56" s="110">
        <f>pedagoger!F56</f>
        <v>1080</v>
      </c>
      <c r="E56" s="111">
        <f t="shared" si="1"/>
        <v>0</v>
      </c>
      <c r="F56" s="111">
        <f>pedagoger!K56</f>
        <v>0</v>
      </c>
      <c r="G56" s="47"/>
      <c r="H56" s="112"/>
      <c r="I56" s="113"/>
      <c r="J56" s="41"/>
      <c r="K56" s="42"/>
      <c r="L56" s="112"/>
      <c r="M56" s="113"/>
      <c r="N56" s="44"/>
    </row>
    <row r="57" spans="2:14" ht="15" customHeight="1">
      <c r="B57" s="110" t="str">
        <f>pedagoger!B57</f>
        <v>CBA</v>
      </c>
      <c r="C57" s="110" t="str">
        <f>pedagoger!C57</f>
        <v>IDH</v>
      </c>
      <c r="D57" s="110">
        <f>pedagoger!F57</f>
        <v>1080</v>
      </c>
      <c r="E57" s="111">
        <f t="shared" si="1"/>
        <v>60</v>
      </c>
      <c r="F57" s="111">
        <f>pedagoger!K57</f>
        <v>0</v>
      </c>
      <c r="G57" s="47"/>
      <c r="H57" s="112"/>
      <c r="I57" s="113"/>
      <c r="J57" s="41"/>
      <c r="K57" s="42"/>
      <c r="L57" s="112" t="s">
        <v>159</v>
      </c>
      <c r="M57" s="113"/>
      <c r="N57" s="44">
        <v>60</v>
      </c>
    </row>
    <row r="58" spans="2:14" ht="15" customHeight="1">
      <c r="B58" s="110" t="str">
        <f>pedagoger!B58</f>
        <v>ELA</v>
      </c>
      <c r="C58" s="110" t="str">
        <f>pedagoger!C58</f>
        <v>IDH</v>
      </c>
      <c r="D58" s="110">
        <f>pedagoger!F58</f>
        <v>702</v>
      </c>
      <c r="E58" s="111">
        <f t="shared" si="1"/>
        <v>0</v>
      </c>
      <c r="F58" s="111">
        <f>pedagoger!K58</f>
        <v>2</v>
      </c>
      <c r="G58" s="47"/>
      <c r="H58" s="112"/>
      <c r="I58" s="113"/>
      <c r="J58" s="41"/>
      <c r="K58" s="42"/>
      <c r="L58" s="112"/>
      <c r="M58" s="113"/>
      <c r="N58" s="44"/>
    </row>
    <row r="59" spans="2:14" ht="15" customHeight="1">
      <c r="B59" s="110" t="str">
        <f>pedagoger!B59</f>
        <v>EKO</v>
      </c>
      <c r="C59" s="110" t="str">
        <f>pedagoger!C59</f>
        <v>IDH</v>
      </c>
      <c r="D59" s="110">
        <f>pedagoger!F59</f>
        <v>1080</v>
      </c>
      <c r="E59" s="111">
        <f t="shared" si="1"/>
        <v>90</v>
      </c>
      <c r="F59" s="111">
        <f>pedagoger!K59</f>
        <v>0</v>
      </c>
      <c r="G59" s="47"/>
      <c r="H59" s="112"/>
      <c r="I59" s="113"/>
      <c r="J59" s="41"/>
      <c r="K59" s="42"/>
      <c r="L59" s="112" t="s">
        <v>160</v>
      </c>
      <c r="M59" s="113"/>
      <c r="N59" s="44">
        <v>90</v>
      </c>
    </row>
    <row r="60" spans="2:14" ht="15" customHeight="1">
      <c r="B60" s="110" t="str">
        <f>pedagoger!B60</f>
        <v>¨JEB</v>
      </c>
      <c r="C60" s="110" t="str">
        <f>pedagoger!C60</f>
        <v>IDH</v>
      </c>
      <c r="D60" s="110">
        <f>pedagoger!F60</f>
        <v>1080</v>
      </c>
      <c r="E60" s="111">
        <f t="shared" si="1"/>
        <v>90</v>
      </c>
      <c r="F60" s="111">
        <f>pedagoger!K60</f>
        <v>0</v>
      </c>
      <c r="G60" s="47"/>
      <c r="H60" s="112"/>
      <c r="I60" s="113"/>
      <c r="J60" s="41"/>
      <c r="K60" s="42"/>
      <c r="L60" s="112" t="s">
        <v>160</v>
      </c>
      <c r="M60" s="113"/>
      <c r="N60" s="44">
        <v>90</v>
      </c>
    </row>
    <row r="61" spans="2:14" ht="15" customHeight="1">
      <c r="B61" s="110" t="str">
        <f>pedagoger!B61</f>
        <v>KRK</v>
      </c>
      <c r="C61" s="110" t="str">
        <f>pedagoger!C61</f>
        <v>MU</v>
      </c>
      <c r="D61" s="110">
        <f>pedagoger!F61</f>
        <v>1080</v>
      </c>
      <c r="E61" s="111">
        <f t="shared" si="1"/>
        <v>105</v>
      </c>
      <c r="F61" s="111">
        <f>pedagoger!K61</f>
        <v>0</v>
      </c>
      <c r="G61" s="47"/>
      <c r="H61" s="112"/>
      <c r="I61" s="113"/>
      <c r="J61" s="41"/>
      <c r="K61" s="42"/>
      <c r="L61" s="112" t="s">
        <v>161</v>
      </c>
      <c r="M61" s="113"/>
      <c r="N61" s="44">
        <f>60+45</f>
        <v>105</v>
      </c>
    </row>
    <row r="62" spans="2:14" ht="15" customHeight="1">
      <c r="B62" s="110" t="str">
        <f>pedagoger!B62</f>
        <v>LOR</v>
      </c>
      <c r="C62" s="110" t="str">
        <f>pedagoger!C62</f>
        <v>MU</v>
      </c>
      <c r="D62" s="110">
        <f>pedagoger!F62</f>
        <v>1080</v>
      </c>
      <c r="E62" s="111">
        <f t="shared" si="1"/>
        <v>0</v>
      </c>
      <c r="F62" s="111">
        <f>pedagoger!K62</f>
        <v>0</v>
      </c>
      <c r="G62" s="47"/>
      <c r="H62" s="112"/>
      <c r="I62" s="113"/>
      <c r="J62" s="41"/>
      <c r="K62" s="42"/>
      <c r="L62" s="112"/>
      <c r="M62" s="113"/>
      <c r="N62" s="44"/>
    </row>
    <row r="63" spans="2:14" ht="15" customHeight="1">
      <c r="B63" s="110" t="str">
        <f>pedagoger!B63</f>
        <v>LSA</v>
      </c>
      <c r="C63" s="110" t="str">
        <f>pedagoger!C63</f>
        <v>MU</v>
      </c>
      <c r="D63" s="110">
        <f>pedagoger!F63</f>
        <v>324</v>
      </c>
      <c r="E63" s="111">
        <f t="shared" si="1"/>
        <v>45</v>
      </c>
      <c r="F63" s="111">
        <f>pedagoger!K63</f>
        <v>9</v>
      </c>
      <c r="G63" s="47"/>
      <c r="H63" s="112"/>
      <c r="I63" s="113"/>
      <c r="J63" s="41"/>
      <c r="K63" s="42"/>
      <c r="L63" s="112" t="s">
        <v>160</v>
      </c>
      <c r="M63" s="113"/>
      <c r="N63" s="44">
        <v>45</v>
      </c>
    </row>
    <row r="64" spans="2:14" ht="15" customHeight="1">
      <c r="B64" s="110" t="str">
        <f>pedagoger!B64</f>
        <v>MPE</v>
      </c>
      <c r="C64" s="110" t="str">
        <f>pedagoger!C64</f>
        <v>SL</v>
      </c>
      <c r="D64" s="110">
        <f>pedagoger!F64</f>
        <v>1080</v>
      </c>
      <c r="E64" s="111">
        <f t="shared" si="1"/>
        <v>0</v>
      </c>
      <c r="F64" s="111">
        <f>pedagoger!K64</f>
        <v>0</v>
      </c>
      <c r="G64" s="47"/>
      <c r="H64" s="112"/>
      <c r="I64" s="113"/>
      <c r="J64" s="41"/>
      <c r="K64" s="42"/>
      <c r="L64" s="112"/>
      <c r="M64" s="113"/>
      <c r="N64" s="44"/>
    </row>
    <row r="65" spans="2:14" ht="15" customHeight="1">
      <c r="B65" s="110" t="str">
        <f>pedagoger!B65</f>
        <v>MTA</v>
      </c>
      <c r="C65" s="110" t="str">
        <f>pedagoger!C65</f>
        <v>SL</v>
      </c>
      <c r="D65" s="110">
        <f>pedagoger!F65</f>
        <v>1080</v>
      </c>
      <c r="E65" s="111">
        <f t="shared" si="1"/>
        <v>80</v>
      </c>
      <c r="F65" s="111">
        <f>pedagoger!K65</f>
        <v>0</v>
      </c>
      <c r="G65" s="47"/>
      <c r="H65" s="112"/>
      <c r="I65" s="113"/>
      <c r="J65" s="41"/>
      <c r="K65" s="42"/>
      <c r="L65" s="112" t="s">
        <v>160</v>
      </c>
      <c r="M65" s="113"/>
      <c r="N65" s="44">
        <v>80</v>
      </c>
    </row>
    <row r="66" spans="2:14" ht="15" customHeight="1">
      <c r="B66" s="110" t="str">
        <f>pedagoger!B66</f>
        <v>NBA</v>
      </c>
      <c r="C66" s="110" t="str">
        <f>pedagoger!C66</f>
        <v>SL</v>
      </c>
      <c r="D66" s="110">
        <f>pedagoger!F66</f>
        <v>648</v>
      </c>
      <c r="E66" s="111">
        <f t="shared" si="1"/>
        <v>0</v>
      </c>
      <c r="F66" s="111">
        <f>pedagoger!K66</f>
        <v>8</v>
      </c>
      <c r="G66" s="47"/>
      <c r="H66" s="112"/>
      <c r="I66" s="113"/>
      <c r="J66" s="41"/>
      <c r="K66" s="42"/>
      <c r="L66" s="112"/>
      <c r="M66" s="113"/>
      <c r="N66" s="44"/>
    </row>
    <row r="67" spans="2:14" ht="15" customHeight="1">
      <c r="B67" s="110" t="str">
        <f>pedagoger!B67</f>
        <v>OKU</v>
      </c>
      <c r="C67" s="110" t="str">
        <f>pedagoger!C67</f>
        <v>SL</v>
      </c>
      <c r="D67" s="110">
        <f>pedagoger!F67</f>
        <v>864</v>
      </c>
      <c r="E67" s="111">
        <f t="shared" si="1"/>
        <v>0</v>
      </c>
      <c r="F67" s="111">
        <f>pedagoger!K67</f>
        <v>64</v>
      </c>
      <c r="G67" s="47"/>
      <c r="H67" s="112"/>
      <c r="I67" s="113"/>
      <c r="J67" s="41"/>
      <c r="K67" s="42"/>
      <c r="L67" s="112"/>
      <c r="M67" s="113"/>
      <c r="N67" s="44"/>
    </row>
    <row r="68" spans="2:14" ht="15" customHeight="1">
      <c r="B68" s="110" t="str">
        <f>pedagoger!B68</f>
        <v>RKO</v>
      </c>
      <c r="C68" s="110" t="str">
        <f>pedagoger!C68</f>
        <v>SL</v>
      </c>
      <c r="D68" s="110">
        <f>pedagoger!F68</f>
        <v>1080</v>
      </c>
      <c r="E68" s="111">
        <f t="shared" si="1"/>
        <v>80</v>
      </c>
      <c r="F68" s="111">
        <f>pedagoger!K68</f>
        <v>85</v>
      </c>
      <c r="G68" s="47"/>
      <c r="H68" s="112"/>
      <c r="I68" s="113"/>
      <c r="J68" s="41"/>
      <c r="K68" s="42"/>
      <c r="L68" s="112" t="s">
        <v>160</v>
      </c>
      <c r="M68" s="113"/>
      <c r="N68" s="44">
        <v>80</v>
      </c>
    </row>
    <row r="69" spans="2:14" ht="15" customHeight="1">
      <c r="B69" s="110" t="str">
        <f>pedagoger!B69</f>
        <v>RDI</v>
      </c>
      <c r="C69" s="110" t="str">
        <f>pedagoger!C69</f>
        <v>BD</v>
      </c>
      <c r="D69" s="110">
        <f>pedagoger!F69</f>
        <v>1080</v>
      </c>
      <c r="E69" s="111">
        <f t="shared" si="1"/>
        <v>40</v>
      </c>
      <c r="F69" s="111">
        <f>pedagoger!K69</f>
        <v>0</v>
      </c>
      <c r="G69" s="47"/>
      <c r="H69" s="112"/>
      <c r="I69" s="113"/>
      <c r="J69" s="41"/>
      <c r="K69" s="42"/>
      <c r="L69" s="112" t="s">
        <v>159</v>
      </c>
      <c r="M69" s="113"/>
      <c r="N69" s="44">
        <v>40</v>
      </c>
    </row>
    <row r="70" spans="2:14" ht="15" customHeight="1">
      <c r="B70" s="110" t="str">
        <f>pedagoger!B70</f>
        <v>SVS</v>
      </c>
      <c r="C70" s="110" t="str">
        <f>pedagoger!C70</f>
        <v>BD</v>
      </c>
      <c r="D70" s="110">
        <f>pedagoger!F70</f>
        <v>1080</v>
      </c>
      <c r="E70" s="111">
        <f t="shared" si="1"/>
        <v>160</v>
      </c>
      <c r="F70" s="111">
        <f>pedagoger!K70</f>
        <v>0</v>
      </c>
      <c r="G70" s="47"/>
      <c r="H70" s="112" t="s">
        <v>91</v>
      </c>
      <c r="I70" s="113"/>
      <c r="J70" s="41">
        <v>60</v>
      </c>
      <c r="K70" s="42"/>
      <c r="L70" s="112" t="s">
        <v>160</v>
      </c>
      <c r="M70" s="113"/>
      <c r="N70" s="44">
        <f>50+50</f>
        <v>100</v>
      </c>
    </row>
    <row r="71" spans="2:14" ht="15" customHeight="1">
      <c r="B71" s="110" t="str">
        <f>pedagoger!B71</f>
        <v>VTI</v>
      </c>
      <c r="C71" s="110" t="str">
        <f>pedagoger!C71</f>
        <v>HKK</v>
      </c>
      <c r="D71" s="110">
        <f>pedagoger!F71</f>
        <v>1080</v>
      </c>
      <c r="E71" s="111">
        <f t="shared" si="1"/>
        <v>70</v>
      </c>
      <c r="F71" s="111">
        <f>pedagoger!K71</f>
        <v>0</v>
      </c>
      <c r="G71" s="47"/>
      <c r="H71" s="112"/>
      <c r="I71" s="113"/>
      <c r="J71" s="41"/>
      <c r="K71" s="42"/>
      <c r="L71" s="112" t="s">
        <v>160</v>
      </c>
      <c r="M71" s="113"/>
      <c r="N71" s="44">
        <v>70</v>
      </c>
    </row>
    <row r="72" spans="2:14" ht="15" customHeight="1">
      <c r="B72" s="110" t="str">
        <f>pedagoger!B72</f>
        <v>YSA</v>
      </c>
      <c r="C72" s="110" t="str">
        <f>pedagoger!C72</f>
        <v xml:space="preserve">SP </v>
      </c>
      <c r="D72" s="110">
        <f>pedagoger!F72</f>
        <v>237.6</v>
      </c>
      <c r="E72" s="111">
        <f t="shared" si="1"/>
        <v>0</v>
      </c>
      <c r="F72" s="111">
        <f>pedagoger!K72</f>
        <v>2.5999999999999943</v>
      </c>
      <c r="G72" s="47"/>
      <c r="H72" s="112"/>
      <c r="I72" s="113"/>
      <c r="J72" s="41"/>
      <c r="K72" s="42"/>
      <c r="L72" s="112"/>
      <c r="M72" s="113"/>
      <c r="N72" s="44"/>
    </row>
  </sheetData>
  <sheetProtection selectLockedCells="1" autoFilter="0"/>
  <autoFilter ref="B2:C30" xr:uid="{00000000-0009-0000-0000-000003000000}"/>
  <mergeCells count="142">
    <mergeCell ref="H71:I71"/>
    <mergeCell ref="L71:M71"/>
    <mergeCell ref="H72:I72"/>
    <mergeCell ref="L72:M72"/>
    <mergeCell ref="H66:I66"/>
    <mergeCell ref="L66:M66"/>
    <mergeCell ref="H67:I67"/>
    <mergeCell ref="L67:M67"/>
    <mergeCell ref="H68:I68"/>
    <mergeCell ref="L68:M68"/>
    <mergeCell ref="H69:I69"/>
    <mergeCell ref="L69:M69"/>
    <mergeCell ref="H70:I70"/>
    <mergeCell ref="L70:M70"/>
    <mergeCell ref="H61:I61"/>
    <mergeCell ref="L61:M61"/>
    <mergeCell ref="H62:I62"/>
    <mergeCell ref="L62:M62"/>
    <mergeCell ref="H63:I63"/>
    <mergeCell ref="L63:M63"/>
    <mergeCell ref="H64:I64"/>
    <mergeCell ref="L64:M64"/>
    <mergeCell ref="H65:I65"/>
    <mergeCell ref="L65:M65"/>
    <mergeCell ref="H56:I56"/>
    <mergeCell ref="L56:M56"/>
    <mergeCell ref="H57:I57"/>
    <mergeCell ref="L57:M57"/>
    <mergeCell ref="H58:I58"/>
    <mergeCell ref="L58:M58"/>
    <mergeCell ref="H59:I59"/>
    <mergeCell ref="L59:M59"/>
    <mergeCell ref="H60:I60"/>
    <mergeCell ref="L60:M60"/>
    <mergeCell ref="H51:I51"/>
    <mergeCell ref="L51:M51"/>
    <mergeCell ref="H52:I52"/>
    <mergeCell ref="L52:M52"/>
    <mergeCell ref="H53:I53"/>
    <mergeCell ref="L53:M53"/>
    <mergeCell ref="H54:I54"/>
    <mergeCell ref="L54:M54"/>
    <mergeCell ref="H55:I55"/>
    <mergeCell ref="L55:M55"/>
    <mergeCell ref="H46:I46"/>
    <mergeCell ref="L46:M46"/>
    <mergeCell ref="H47:I47"/>
    <mergeCell ref="L47:M47"/>
    <mergeCell ref="H48:I48"/>
    <mergeCell ref="L48:M48"/>
    <mergeCell ref="H49:I49"/>
    <mergeCell ref="L49:M49"/>
    <mergeCell ref="H50:I50"/>
    <mergeCell ref="L50:M50"/>
    <mergeCell ref="H41:I41"/>
    <mergeCell ref="L41:M41"/>
    <mergeCell ref="H42:I42"/>
    <mergeCell ref="L42:M42"/>
    <mergeCell ref="H43:I43"/>
    <mergeCell ref="L43:M43"/>
    <mergeCell ref="H44:I44"/>
    <mergeCell ref="L44:M44"/>
    <mergeCell ref="H45:I45"/>
    <mergeCell ref="L45:M45"/>
    <mergeCell ref="H36:I36"/>
    <mergeCell ref="L36:M36"/>
    <mergeCell ref="H37:I37"/>
    <mergeCell ref="L37:M37"/>
    <mergeCell ref="H38:I38"/>
    <mergeCell ref="L38:M38"/>
    <mergeCell ref="H39:I39"/>
    <mergeCell ref="L39:M39"/>
    <mergeCell ref="H40:I40"/>
    <mergeCell ref="L40:M40"/>
    <mergeCell ref="H31:I31"/>
    <mergeCell ref="L31:M31"/>
    <mergeCell ref="H32:I32"/>
    <mergeCell ref="L32:M32"/>
    <mergeCell ref="H33:I33"/>
    <mergeCell ref="L33:M33"/>
    <mergeCell ref="H34:I34"/>
    <mergeCell ref="L34:M34"/>
    <mergeCell ref="H35:I35"/>
    <mergeCell ref="L35:M35"/>
    <mergeCell ref="L23:M23"/>
    <mergeCell ref="L17:M17"/>
    <mergeCell ref="L21:M21"/>
    <mergeCell ref="L3:M3"/>
    <mergeCell ref="H5:I5"/>
    <mergeCell ref="H4:I4"/>
    <mergeCell ref="H3:I3"/>
    <mergeCell ref="L5:M5"/>
    <mergeCell ref="L4:M4"/>
    <mergeCell ref="H6:I6"/>
    <mergeCell ref="H7:I7"/>
    <mergeCell ref="H14:I14"/>
    <mergeCell ref="H13:I13"/>
    <mergeCell ref="L6:M6"/>
    <mergeCell ref="H12:I12"/>
    <mergeCell ref="H11:I11"/>
    <mergeCell ref="L12:M12"/>
    <mergeCell ref="H10:I10"/>
    <mergeCell ref="L7:M7"/>
    <mergeCell ref="H8:I8"/>
    <mergeCell ref="L8:M8"/>
    <mergeCell ref="L11:M11"/>
    <mergeCell ref="L14:M14"/>
    <mergeCell ref="L20:M20"/>
    <mergeCell ref="H21:I21"/>
    <mergeCell ref="H20:I20"/>
    <mergeCell ref="H19:I19"/>
    <mergeCell ref="H18:I18"/>
    <mergeCell ref="L19:M19"/>
    <mergeCell ref="L18:M18"/>
    <mergeCell ref="H22:I22"/>
    <mergeCell ref="H16:I16"/>
    <mergeCell ref="L16:M16"/>
    <mergeCell ref="L22:M22"/>
    <mergeCell ref="L30:M30"/>
    <mergeCell ref="H30:I30"/>
    <mergeCell ref="L2:N2"/>
    <mergeCell ref="H2:J2"/>
    <mergeCell ref="H25:I25"/>
    <mergeCell ref="H24:I24"/>
    <mergeCell ref="L25:M25"/>
    <mergeCell ref="H29:I29"/>
    <mergeCell ref="H28:I28"/>
    <mergeCell ref="L24:M24"/>
    <mergeCell ref="H27:I27"/>
    <mergeCell ref="H26:I26"/>
    <mergeCell ref="L27:M27"/>
    <mergeCell ref="L26:M26"/>
    <mergeCell ref="L29:M29"/>
    <mergeCell ref="L28:M28"/>
    <mergeCell ref="L15:M15"/>
    <mergeCell ref="H9:I9"/>
    <mergeCell ref="L9:M9"/>
    <mergeCell ref="H15:I15"/>
    <mergeCell ref="L13:M13"/>
    <mergeCell ref="L10:M10"/>
    <mergeCell ref="H23:I23"/>
    <mergeCell ref="H17:I17"/>
  </mergeCells>
  <conditionalFormatting sqref="E3:F72">
    <cfRule type="cellIs" dxfId="0" priority="1" stopIfTrue="1" operator="greaterThanOr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AF36"/>
  <sheetViews>
    <sheetView showGridLines="0" showZeros="0" zoomScaleNormal="100" workbookViewId="0">
      <selection activeCell="U29" sqref="U29"/>
    </sheetView>
  </sheetViews>
  <sheetFormatPr defaultRowHeight="12.5"/>
  <cols>
    <col min="1" max="1" width="2.08984375" customWidth="1"/>
    <col min="2" max="2" width="9" customWidth="1"/>
    <col min="3" max="14" width="4.6328125" customWidth="1"/>
    <col min="15" max="15" width="4.54296875" customWidth="1"/>
    <col min="16" max="16" width="0.6328125" customWidth="1"/>
    <col min="17" max="17" width="6.36328125" style="1" bestFit="1" customWidth="1"/>
    <col min="18" max="18" width="10.08984375" customWidth="1"/>
    <col min="20" max="32" width="4.54296875" customWidth="1"/>
  </cols>
  <sheetData>
    <row r="1" spans="1:32" ht="10" customHeight="1"/>
    <row r="2" spans="1:32" ht="40" customHeight="1">
      <c r="B2" s="119" t="s">
        <v>84</v>
      </c>
      <c r="K2" s="56"/>
    </row>
    <row r="3" spans="1:32" s="6" customFormat="1" ht="15" customHeight="1">
      <c r="C3" s="9" t="s">
        <v>25</v>
      </c>
      <c r="D3" s="9" t="s">
        <v>26</v>
      </c>
      <c r="E3" s="12" t="s">
        <v>24</v>
      </c>
      <c r="F3" s="9" t="s">
        <v>30</v>
      </c>
      <c r="G3" s="9" t="s">
        <v>28</v>
      </c>
      <c r="H3" s="12" t="s">
        <v>27</v>
      </c>
      <c r="I3" s="12" t="s">
        <v>29</v>
      </c>
      <c r="J3" s="13" t="s">
        <v>34</v>
      </c>
      <c r="K3" s="13" t="s">
        <v>31</v>
      </c>
      <c r="L3" s="13" t="s">
        <v>32</v>
      </c>
      <c r="M3" s="13" t="s">
        <v>33</v>
      </c>
      <c r="N3" s="13" t="s">
        <v>35</v>
      </c>
      <c r="O3" s="40" t="s">
        <v>36</v>
      </c>
      <c r="P3" s="7"/>
      <c r="Q3" s="8" t="s">
        <v>19</v>
      </c>
      <c r="R3" s="10"/>
    </row>
    <row r="4" spans="1:32" s="6" customFormat="1" ht="15" customHeight="1">
      <c r="B4" s="123" t="s">
        <v>241</v>
      </c>
      <c r="C4" s="110">
        <f t="shared" ref="C4:C12" si="0">C16+T16</f>
        <v>460</v>
      </c>
      <c r="D4" s="110">
        <f t="shared" ref="D4:D12" si="1">D16+U16</f>
        <v>0</v>
      </c>
      <c r="E4" s="110">
        <f t="shared" ref="E4:E12" si="2">E16+V16</f>
        <v>290</v>
      </c>
      <c r="F4" s="110">
        <f t="shared" ref="F4:F12" si="3">F16+W16</f>
        <v>0</v>
      </c>
      <c r="G4" s="110">
        <f t="shared" ref="G4:G12" si="4">G16+X16</f>
        <v>100</v>
      </c>
      <c r="H4" s="110">
        <f t="shared" ref="H4:H12" si="5">H16+Y16</f>
        <v>80</v>
      </c>
      <c r="I4" s="110">
        <f t="shared" ref="I4:I12" si="6">I16+Z16</f>
        <v>0</v>
      </c>
      <c r="J4" s="110">
        <f t="shared" ref="J4:J12" si="7">J16+AA16</f>
        <v>40</v>
      </c>
      <c r="K4" s="110">
        <f t="shared" ref="K4:K12" si="8">K16+AB16</f>
        <v>80</v>
      </c>
      <c r="L4" s="110">
        <f t="shared" ref="L4:L12" si="9">L16+AC16</f>
        <v>35</v>
      </c>
      <c r="M4" s="110">
        <f t="shared" ref="M4:M12" si="10">M16+AD16</f>
        <v>45</v>
      </c>
      <c r="N4" s="110">
        <f t="shared" ref="N4:N12" si="11">N16+AE16</f>
        <v>0</v>
      </c>
      <c r="O4" s="110">
        <f t="shared" ref="O4:O12" si="12">O16+AF16</f>
        <v>0</v>
      </c>
      <c r="P4" s="7"/>
      <c r="Q4" s="120">
        <f>SUM(C4:O4)</f>
        <v>1130</v>
      </c>
      <c r="R4" s="10"/>
    </row>
    <row r="5" spans="1:32" s="6" customFormat="1" ht="15" customHeight="1">
      <c r="B5" s="123" t="s">
        <v>242</v>
      </c>
      <c r="C5" s="110">
        <f t="shared" si="0"/>
        <v>420</v>
      </c>
      <c r="D5" s="110">
        <f t="shared" si="1"/>
        <v>50</v>
      </c>
      <c r="E5" s="110">
        <f t="shared" si="2"/>
        <v>285</v>
      </c>
      <c r="F5" s="110">
        <f t="shared" si="3"/>
        <v>0</v>
      </c>
      <c r="G5" s="110">
        <f t="shared" si="4"/>
        <v>110</v>
      </c>
      <c r="H5" s="110">
        <f t="shared" si="5"/>
        <v>80</v>
      </c>
      <c r="I5" s="110">
        <f t="shared" si="6"/>
        <v>40</v>
      </c>
      <c r="J5" s="110">
        <f t="shared" si="7"/>
        <v>0</v>
      </c>
      <c r="K5" s="110">
        <f t="shared" si="8"/>
        <v>80</v>
      </c>
      <c r="L5" s="110">
        <f t="shared" si="9"/>
        <v>35</v>
      </c>
      <c r="M5" s="110">
        <f t="shared" si="10"/>
        <v>45</v>
      </c>
      <c r="N5" s="110">
        <f t="shared" si="11"/>
        <v>0</v>
      </c>
      <c r="O5" s="110">
        <f t="shared" si="12"/>
        <v>0</v>
      </c>
      <c r="P5" s="7"/>
      <c r="Q5" s="120">
        <f t="shared" ref="Q5:Q12" si="13">SUM(C5:O5)</f>
        <v>1145</v>
      </c>
      <c r="R5" s="10"/>
    </row>
    <row r="6" spans="1:32" s="6" customFormat="1" ht="15" customHeight="1">
      <c r="B6" s="123" t="s">
        <v>243</v>
      </c>
      <c r="C6" s="110">
        <f t="shared" si="0"/>
        <v>400</v>
      </c>
      <c r="D6" s="110">
        <f t="shared" si="1"/>
        <v>55</v>
      </c>
      <c r="E6" s="110">
        <f t="shared" si="2"/>
        <v>275</v>
      </c>
      <c r="F6" s="110">
        <f t="shared" si="3"/>
        <v>0</v>
      </c>
      <c r="G6" s="110">
        <f t="shared" si="4"/>
        <v>130</v>
      </c>
      <c r="H6" s="110">
        <f t="shared" si="5"/>
        <v>85</v>
      </c>
      <c r="I6" s="110">
        <f t="shared" si="6"/>
        <v>40</v>
      </c>
      <c r="J6" s="110">
        <f t="shared" si="7"/>
        <v>0</v>
      </c>
      <c r="K6" s="110">
        <f t="shared" si="8"/>
        <v>80</v>
      </c>
      <c r="L6" s="110">
        <f t="shared" si="9"/>
        <v>35</v>
      </c>
      <c r="M6" s="110">
        <f t="shared" si="10"/>
        <v>45</v>
      </c>
      <c r="N6" s="110">
        <f t="shared" si="11"/>
        <v>85</v>
      </c>
      <c r="O6" s="110">
        <f t="shared" si="12"/>
        <v>0</v>
      </c>
      <c r="P6" s="7"/>
      <c r="Q6" s="120">
        <f t="shared" si="13"/>
        <v>1230</v>
      </c>
      <c r="R6" s="10"/>
    </row>
    <row r="7" spans="1:32" s="6" customFormat="1" ht="15" customHeight="1">
      <c r="B7" s="123" t="s">
        <v>244</v>
      </c>
      <c r="C7" s="110">
        <f t="shared" si="0"/>
        <v>300</v>
      </c>
      <c r="D7" s="110">
        <f t="shared" si="1"/>
        <v>120</v>
      </c>
      <c r="E7" s="110">
        <f t="shared" si="2"/>
        <v>280</v>
      </c>
      <c r="F7" s="110">
        <f t="shared" si="3"/>
        <v>0</v>
      </c>
      <c r="G7" s="110">
        <f t="shared" si="4"/>
        <v>210</v>
      </c>
      <c r="H7" s="110">
        <f t="shared" si="5"/>
        <v>125</v>
      </c>
      <c r="I7" s="110">
        <f t="shared" si="6"/>
        <v>40</v>
      </c>
      <c r="J7" s="110">
        <f t="shared" si="7"/>
        <v>0</v>
      </c>
      <c r="K7" s="110">
        <f t="shared" si="8"/>
        <v>100</v>
      </c>
      <c r="L7" s="110">
        <f t="shared" si="9"/>
        <v>45</v>
      </c>
      <c r="M7" s="110">
        <f t="shared" si="10"/>
        <v>45</v>
      </c>
      <c r="N7" s="110">
        <f t="shared" si="11"/>
        <v>80</v>
      </c>
      <c r="O7" s="110">
        <f t="shared" si="12"/>
        <v>0</v>
      </c>
      <c r="P7" s="7"/>
      <c r="Q7" s="120">
        <f t="shared" si="13"/>
        <v>1345</v>
      </c>
      <c r="R7" s="10"/>
      <c r="V7" s="74"/>
    </row>
    <row r="8" spans="1:32" s="6" customFormat="1" ht="15" customHeight="1">
      <c r="B8" s="123" t="s">
        <v>245</v>
      </c>
      <c r="C8" s="110">
        <f t="shared" si="0"/>
        <v>300</v>
      </c>
      <c r="D8" s="110">
        <f t="shared" si="1"/>
        <v>125</v>
      </c>
      <c r="E8" s="110">
        <f t="shared" si="2"/>
        <v>280</v>
      </c>
      <c r="F8" s="110">
        <f t="shared" si="3"/>
        <v>0</v>
      </c>
      <c r="G8" s="110">
        <f t="shared" si="4"/>
        <v>215</v>
      </c>
      <c r="H8" s="110">
        <f t="shared" si="5"/>
        <v>120</v>
      </c>
      <c r="I8" s="110">
        <f t="shared" si="6"/>
        <v>40</v>
      </c>
      <c r="J8" s="110">
        <f t="shared" si="7"/>
        <v>0</v>
      </c>
      <c r="K8" s="110">
        <f t="shared" si="8"/>
        <v>100</v>
      </c>
      <c r="L8" s="110">
        <f t="shared" si="9"/>
        <v>45</v>
      </c>
      <c r="M8" s="110">
        <f t="shared" si="10"/>
        <v>45</v>
      </c>
      <c r="N8" s="110">
        <f t="shared" si="11"/>
        <v>80</v>
      </c>
      <c r="O8" s="110">
        <f t="shared" si="12"/>
        <v>0</v>
      </c>
      <c r="P8" s="7"/>
      <c r="Q8" s="120">
        <f t="shared" si="13"/>
        <v>1350</v>
      </c>
      <c r="R8" s="10"/>
      <c r="V8" s="74"/>
    </row>
    <row r="9" spans="1:32" s="6" customFormat="1" ht="15" customHeight="1">
      <c r="B9" s="123" t="s">
        <v>246</v>
      </c>
      <c r="C9" s="110">
        <f t="shared" si="0"/>
        <v>280</v>
      </c>
      <c r="D9" s="110">
        <f t="shared" si="1"/>
        <v>125</v>
      </c>
      <c r="E9" s="110">
        <f t="shared" si="2"/>
        <v>270</v>
      </c>
      <c r="F9" s="110">
        <f t="shared" si="3"/>
        <v>85</v>
      </c>
      <c r="G9" s="110">
        <f t="shared" si="4"/>
        <v>210</v>
      </c>
      <c r="H9" s="110">
        <f t="shared" si="5"/>
        <v>120</v>
      </c>
      <c r="I9" s="110">
        <f t="shared" si="6"/>
        <v>40</v>
      </c>
      <c r="J9" s="110">
        <f t="shared" si="7"/>
        <v>70</v>
      </c>
      <c r="K9" s="110">
        <f t="shared" si="8"/>
        <v>105</v>
      </c>
      <c r="L9" s="110">
        <f t="shared" si="9"/>
        <v>45</v>
      </c>
      <c r="M9" s="110">
        <f t="shared" si="10"/>
        <v>45</v>
      </c>
      <c r="N9" s="110">
        <f t="shared" si="11"/>
        <v>80</v>
      </c>
      <c r="O9" s="110">
        <f t="shared" si="12"/>
        <v>0</v>
      </c>
      <c r="P9" s="7"/>
      <c r="Q9" s="120">
        <f t="shared" si="13"/>
        <v>1475</v>
      </c>
      <c r="R9" s="10"/>
      <c r="V9" s="74"/>
    </row>
    <row r="10" spans="1:32" s="6" customFormat="1" ht="15" customHeight="1">
      <c r="B10" s="123" t="s">
        <v>247</v>
      </c>
      <c r="C10" s="110">
        <f t="shared" si="0"/>
        <v>165</v>
      </c>
      <c r="D10" s="110">
        <f t="shared" si="1"/>
        <v>110</v>
      </c>
      <c r="E10" s="110">
        <f t="shared" si="2"/>
        <v>265</v>
      </c>
      <c r="F10" s="110">
        <f t="shared" si="3"/>
        <v>150</v>
      </c>
      <c r="G10" s="110">
        <f t="shared" si="4"/>
        <v>230</v>
      </c>
      <c r="H10" s="110">
        <f t="shared" si="5"/>
        <v>215</v>
      </c>
      <c r="I10" s="110">
        <f t="shared" si="6"/>
        <v>60</v>
      </c>
      <c r="J10" s="110">
        <f t="shared" si="7"/>
        <v>0</v>
      </c>
      <c r="K10" s="110">
        <f t="shared" si="8"/>
        <v>155</v>
      </c>
      <c r="L10" s="110">
        <f t="shared" si="9"/>
        <v>55</v>
      </c>
      <c r="M10" s="110">
        <f t="shared" si="10"/>
        <v>45</v>
      </c>
      <c r="N10" s="110">
        <f t="shared" si="11"/>
        <v>80</v>
      </c>
      <c r="O10" s="110">
        <f t="shared" si="12"/>
        <v>0</v>
      </c>
      <c r="P10" s="7"/>
      <c r="Q10" s="120">
        <f t="shared" si="13"/>
        <v>1530</v>
      </c>
      <c r="R10" s="10"/>
      <c r="V10" s="74"/>
    </row>
    <row r="11" spans="1:32" s="6" customFormat="1" ht="15" customHeight="1">
      <c r="B11" s="123" t="s">
        <v>248</v>
      </c>
      <c r="C11" s="110">
        <f t="shared" si="0"/>
        <v>165</v>
      </c>
      <c r="D11" s="110">
        <f t="shared" si="1"/>
        <v>110</v>
      </c>
      <c r="E11" s="110">
        <f t="shared" si="2"/>
        <v>265</v>
      </c>
      <c r="F11" s="110">
        <f t="shared" si="3"/>
        <v>155</v>
      </c>
      <c r="G11" s="110">
        <f t="shared" si="4"/>
        <v>230</v>
      </c>
      <c r="H11" s="110">
        <f t="shared" si="5"/>
        <v>215</v>
      </c>
      <c r="I11" s="110">
        <f t="shared" si="6"/>
        <v>60</v>
      </c>
      <c r="J11" s="110">
        <f t="shared" si="7"/>
        <v>70</v>
      </c>
      <c r="K11" s="110">
        <f t="shared" si="8"/>
        <v>160</v>
      </c>
      <c r="L11" s="110">
        <f t="shared" si="9"/>
        <v>55</v>
      </c>
      <c r="M11" s="110">
        <f t="shared" si="10"/>
        <v>45</v>
      </c>
      <c r="N11" s="110">
        <f t="shared" si="11"/>
        <v>80</v>
      </c>
      <c r="O11" s="110">
        <f t="shared" si="12"/>
        <v>0</v>
      </c>
      <c r="P11" s="7"/>
      <c r="Q11" s="120">
        <f t="shared" si="13"/>
        <v>1610</v>
      </c>
      <c r="R11" s="10"/>
      <c r="V11"/>
    </row>
    <row r="12" spans="1:32" s="6" customFormat="1" ht="15" customHeight="1">
      <c r="B12" s="123" t="s">
        <v>249</v>
      </c>
      <c r="C12" s="110">
        <f t="shared" si="0"/>
        <v>165</v>
      </c>
      <c r="D12" s="110">
        <f t="shared" si="1"/>
        <v>120</v>
      </c>
      <c r="E12" s="110">
        <f t="shared" si="2"/>
        <v>265</v>
      </c>
      <c r="F12" s="110">
        <f t="shared" si="3"/>
        <v>155</v>
      </c>
      <c r="G12" s="110">
        <f t="shared" si="4"/>
        <v>230</v>
      </c>
      <c r="H12" s="110">
        <f t="shared" si="5"/>
        <v>215</v>
      </c>
      <c r="I12" s="110">
        <f t="shared" si="6"/>
        <v>60</v>
      </c>
      <c r="J12" s="110">
        <f t="shared" si="7"/>
        <v>85</v>
      </c>
      <c r="K12" s="110">
        <f t="shared" si="8"/>
        <v>160</v>
      </c>
      <c r="L12" s="110">
        <f t="shared" si="9"/>
        <v>60</v>
      </c>
      <c r="M12" s="110">
        <f t="shared" si="10"/>
        <v>45</v>
      </c>
      <c r="N12" s="110">
        <f t="shared" si="11"/>
        <v>80</v>
      </c>
      <c r="O12" s="110">
        <f t="shared" si="12"/>
        <v>0</v>
      </c>
      <c r="P12" s="7"/>
      <c r="Q12" s="120">
        <f t="shared" si="13"/>
        <v>1640</v>
      </c>
      <c r="R12" s="10"/>
    </row>
    <row r="13" spans="1:32" s="6" customFormat="1" ht="15.9" customHeight="1">
      <c r="A13"/>
      <c r="B13" s="70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 s="11"/>
      <c r="R13" s="10"/>
    </row>
    <row r="14" spans="1:32" ht="40.25" customHeight="1">
      <c r="B14" s="119" t="s">
        <v>173</v>
      </c>
      <c r="K14" s="56"/>
      <c r="S14" s="119" t="s">
        <v>85</v>
      </c>
      <c r="AB14" s="56"/>
    </row>
    <row r="15" spans="1:32" ht="15" customHeight="1">
      <c r="B15" s="6"/>
      <c r="C15" s="9" t="s">
        <v>25</v>
      </c>
      <c r="D15" s="9" t="s">
        <v>26</v>
      </c>
      <c r="E15" s="12" t="s">
        <v>24</v>
      </c>
      <c r="F15" s="9" t="s">
        <v>30</v>
      </c>
      <c r="G15" s="9" t="s">
        <v>28</v>
      </c>
      <c r="H15" s="12" t="s">
        <v>27</v>
      </c>
      <c r="I15" s="12" t="s">
        <v>29</v>
      </c>
      <c r="J15" s="13" t="s">
        <v>34</v>
      </c>
      <c r="K15" s="13" t="s">
        <v>31</v>
      </c>
      <c r="L15" s="13" t="s">
        <v>32</v>
      </c>
      <c r="M15" s="13" t="s">
        <v>33</v>
      </c>
      <c r="N15" s="13" t="s">
        <v>35</v>
      </c>
      <c r="O15" s="40" t="s">
        <v>36</v>
      </c>
      <c r="P15" s="7"/>
      <c r="Q15" s="8" t="s">
        <v>19</v>
      </c>
      <c r="S15" s="6"/>
      <c r="T15" s="9" t="s">
        <v>25</v>
      </c>
      <c r="U15" s="9" t="s">
        <v>26</v>
      </c>
      <c r="V15" s="12" t="s">
        <v>24</v>
      </c>
      <c r="W15" s="9" t="s">
        <v>30</v>
      </c>
      <c r="X15" s="9" t="s">
        <v>28</v>
      </c>
      <c r="Y15" s="12" t="s">
        <v>27</v>
      </c>
      <c r="Z15" s="12" t="s">
        <v>29</v>
      </c>
      <c r="AA15" s="13" t="s">
        <v>34</v>
      </c>
      <c r="AB15" s="13" t="s">
        <v>31</v>
      </c>
      <c r="AC15" s="13" t="s">
        <v>32</v>
      </c>
      <c r="AD15" s="13" t="s">
        <v>33</v>
      </c>
      <c r="AE15" s="13" t="s">
        <v>35</v>
      </c>
      <c r="AF15" s="40" t="s">
        <v>36</v>
      </c>
    </row>
    <row r="16" spans="1:32" ht="15" customHeight="1">
      <c r="B16" s="123" t="s">
        <v>241</v>
      </c>
      <c r="C16" s="122">
        <v>410</v>
      </c>
      <c r="D16" s="122">
        <v>0</v>
      </c>
      <c r="E16" s="122">
        <v>240</v>
      </c>
      <c r="F16" s="122"/>
      <c r="G16" s="122">
        <v>100</v>
      </c>
      <c r="H16" s="122">
        <v>80</v>
      </c>
      <c r="I16" s="122"/>
      <c r="J16" s="122">
        <v>40</v>
      </c>
      <c r="K16" s="122">
        <v>80</v>
      </c>
      <c r="L16" s="122">
        <v>35</v>
      </c>
      <c r="M16" s="122">
        <v>45</v>
      </c>
      <c r="N16" s="122"/>
      <c r="O16" s="122"/>
      <c r="P16" s="7"/>
      <c r="Q16" s="120">
        <f>SUM(C16:O16)</f>
        <v>1030</v>
      </c>
      <c r="S16" s="123" t="s">
        <v>241</v>
      </c>
      <c r="T16" s="122">
        <v>50</v>
      </c>
      <c r="U16" s="122"/>
      <c r="V16" s="122">
        <v>50</v>
      </c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</row>
    <row r="17" spans="2:32" ht="15" customHeight="1">
      <c r="B17" s="123" t="s">
        <v>242</v>
      </c>
      <c r="C17" s="122">
        <v>380</v>
      </c>
      <c r="D17" s="122">
        <v>50</v>
      </c>
      <c r="E17" s="122">
        <v>235</v>
      </c>
      <c r="F17" s="122"/>
      <c r="G17" s="122">
        <v>110</v>
      </c>
      <c r="H17" s="122">
        <v>80</v>
      </c>
      <c r="I17" s="122">
        <v>40</v>
      </c>
      <c r="J17" s="122"/>
      <c r="K17" s="122">
        <v>80</v>
      </c>
      <c r="L17" s="122">
        <v>35</v>
      </c>
      <c r="M17" s="122">
        <v>45</v>
      </c>
      <c r="N17" s="122"/>
      <c r="O17" s="122"/>
      <c r="P17" s="7"/>
      <c r="Q17" s="120">
        <f t="shared" ref="Q17:Q24" si="14">SUM(C17:O17)</f>
        <v>1055</v>
      </c>
      <c r="S17" s="123" t="s">
        <v>242</v>
      </c>
      <c r="T17" s="122">
        <v>40</v>
      </c>
      <c r="U17" s="122"/>
      <c r="V17" s="122">
        <v>50</v>
      </c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</row>
    <row r="18" spans="2:32" ht="15" customHeight="1">
      <c r="B18" s="123" t="s">
        <v>243</v>
      </c>
      <c r="C18" s="122">
        <v>360</v>
      </c>
      <c r="D18" s="122">
        <v>55</v>
      </c>
      <c r="E18" s="122">
        <v>235</v>
      </c>
      <c r="F18" s="122"/>
      <c r="G18" s="122">
        <v>130</v>
      </c>
      <c r="H18" s="122">
        <v>85</v>
      </c>
      <c r="I18" s="122">
        <v>40</v>
      </c>
      <c r="J18" s="122"/>
      <c r="K18" s="122">
        <v>80</v>
      </c>
      <c r="L18" s="122">
        <v>35</v>
      </c>
      <c r="M18" s="122">
        <v>45</v>
      </c>
      <c r="N18" s="122">
        <v>85</v>
      </c>
      <c r="O18" s="122"/>
      <c r="P18" s="7"/>
      <c r="Q18" s="120">
        <f t="shared" si="14"/>
        <v>1150</v>
      </c>
      <c r="S18" s="123" t="s">
        <v>243</v>
      </c>
      <c r="T18" s="122">
        <v>40</v>
      </c>
      <c r="U18" s="122"/>
      <c r="V18" s="122">
        <v>40</v>
      </c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</row>
    <row r="19" spans="2:32" ht="15" customHeight="1">
      <c r="B19" s="123" t="s">
        <v>244</v>
      </c>
      <c r="C19" s="122">
        <v>300</v>
      </c>
      <c r="D19" s="122">
        <v>120</v>
      </c>
      <c r="E19" s="122">
        <v>235</v>
      </c>
      <c r="F19" s="122"/>
      <c r="G19" s="122">
        <v>210</v>
      </c>
      <c r="H19" s="122">
        <v>125</v>
      </c>
      <c r="I19" s="122">
        <v>40</v>
      </c>
      <c r="J19" s="122"/>
      <c r="K19" s="122">
        <v>100</v>
      </c>
      <c r="L19" s="122">
        <v>45</v>
      </c>
      <c r="M19" s="122">
        <v>45</v>
      </c>
      <c r="N19" s="122">
        <v>80</v>
      </c>
      <c r="O19" s="122"/>
      <c r="P19" s="7"/>
      <c r="Q19" s="120">
        <f t="shared" si="14"/>
        <v>1300</v>
      </c>
      <c r="S19" s="123" t="s">
        <v>244</v>
      </c>
      <c r="T19" s="122"/>
      <c r="U19" s="122"/>
      <c r="V19" s="122">
        <v>45</v>
      </c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</row>
    <row r="20" spans="2:32" ht="15" customHeight="1">
      <c r="B20" s="123" t="s">
        <v>245</v>
      </c>
      <c r="C20" s="122">
        <v>300</v>
      </c>
      <c r="D20" s="122">
        <v>125</v>
      </c>
      <c r="E20" s="122">
        <v>235</v>
      </c>
      <c r="F20" s="122"/>
      <c r="G20" s="122">
        <v>215</v>
      </c>
      <c r="H20" s="122">
        <v>120</v>
      </c>
      <c r="I20" s="122">
        <v>40</v>
      </c>
      <c r="J20" s="122"/>
      <c r="K20" s="122">
        <v>100</v>
      </c>
      <c r="L20" s="122">
        <v>45</v>
      </c>
      <c r="M20" s="122">
        <v>45</v>
      </c>
      <c r="N20" s="122">
        <v>80</v>
      </c>
      <c r="O20" s="122"/>
      <c r="P20" s="7"/>
      <c r="Q20" s="120">
        <f t="shared" si="14"/>
        <v>1305</v>
      </c>
      <c r="S20" s="123" t="s">
        <v>245</v>
      </c>
      <c r="T20" s="122"/>
      <c r="U20" s="122"/>
      <c r="V20" s="122">
        <v>45</v>
      </c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</row>
    <row r="21" spans="2:32" ht="15" customHeight="1">
      <c r="B21" s="123" t="s">
        <v>246</v>
      </c>
      <c r="C21" s="122">
        <v>280</v>
      </c>
      <c r="D21" s="122">
        <v>125</v>
      </c>
      <c r="E21" s="122">
        <v>225</v>
      </c>
      <c r="F21" s="122">
        <v>85</v>
      </c>
      <c r="G21" s="122">
        <v>210</v>
      </c>
      <c r="H21" s="122">
        <v>120</v>
      </c>
      <c r="I21" s="122">
        <v>40</v>
      </c>
      <c r="J21" s="122">
        <v>70</v>
      </c>
      <c r="K21" s="122">
        <v>105</v>
      </c>
      <c r="L21" s="122">
        <v>45</v>
      </c>
      <c r="M21" s="122">
        <v>45</v>
      </c>
      <c r="N21" s="122">
        <v>80</v>
      </c>
      <c r="O21" s="122"/>
      <c r="P21" s="7"/>
      <c r="Q21" s="120">
        <f t="shared" si="14"/>
        <v>1430</v>
      </c>
      <c r="S21" s="123" t="s">
        <v>246</v>
      </c>
      <c r="T21" s="122"/>
      <c r="U21" s="122"/>
      <c r="V21" s="122">
        <v>45</v>
      </c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</row>
    <row r="22" spans="2:32" ht="15" customHeight="1">
      <c r="B22" s="123" t="s">
        <v>247</v>
      </c>
      <c r="C22" s="122">
        <v>165</v>
      </c>
      <c r="D22" s="122">
        <v>110</v>
      </c>
      <c r="E22" s="122">
        <v>225</v>
      </c>
      <c r="F22" s="122">
        <v>150</v>
      </c>
      <c r="G22" s="122">
        <v>230</v>
      </c>
      <c r="H22" s="122">
        <v>165</v>
      </c>
      <c r="I22" s="122">
        <v>50</v>
      </c>
      <c r="J22" s="122"/>
      <c r="K22" s="122">
        <v>155</v>
      </c>
      <c r="L22" s="122">
        <v>55</v>
      </c>
      <c r="M22" s="122">
        <v>45</v>
      </c>
      <c r="N22" s="122">
        <v>80</v>
      </c>
      <c r="O22" s="122"/>
      <c r="P22" s="7"/>
      <c r="Q22" s="120">
        <f t="shared" si="14"/>
        <v>1430</v>
      </c>
      <c r="S22" s="123" t="s">
        <v>247</v>
      </c>
      <c r="T22" s="122"/>
      <c r="U22" s="122"/>
      <c r="V22" s="122">
        <v>40</v>
      </c>
      <c r="W22" s="122"/>
      <c r="X22" s="122"/>
      <c r="Y22" s="122">
        <v>50</v>
      </c>
      <c r="Z22" s="122">
        <v>10</v>
      </c>
      <c r="AA22" s="122"/>
      <c r="AB22" s="122"/>
      <c r="AC22" s="122"/>
      <c r="AD22" s="122"/>
      <c r="AE22" s="122"/>
      <c r="AF22" s="122"/>
    </row>
    <row r="23" spans="2:32" ht="15" customHeight="1">
      <c r="B23" s="123" t="s">
        <v>248</v>
      </c>
      <c r="C23" s="122">
        <v>165</v>
      </c>
      <c r="D23" s="122">
        <v>110</v>
      </c>
      <c r="E23" s="122">
        <v>225</v>
      </c>
      <c r="F23" s="122">
        <v>155</v>
      </c>
      <c r="G23" s="122">
        <v>230</v>
      </c>
      <c r="H23" s="122">
        <v>165</v>
      </c>
      <c r="I23" s="122">
        <v>50</v>
      </c>
      <c r="J23" s="122">
        <v>70</v>
      </c>
      <c r="K23" s="122">
        <v>160</v>
      </c>
      <c r="L23" s="122">
        <v>55</v>
      </c>
      <c r="M23" s="122">
        <v>45</v>
      </c>
      <c r="N23" s="122">
        <v>80</v>
      </c>
      <c r="O23" s="122"/>
      <c r="P23" s="7"/>
      <c r="Q23" s="120">
        <f t="shared" si="14"/>
        <v>1510</v>
      </c>
      <c r="S23" s="123" t="s">
        <v>248</v>
      </c>
      <c r="T23" s="122"/>
      <c r="U23" s="122"/>
      <c r="V23" s="122">
        <v>40</v>
      </c>
      <c r="W23" s="122"/>
      <c r="X23" s="122"/>
      <c r="Y23" s="122">
        <v>50</v>
      </c>
      <c r="Z23" s="122">
        <v>10</v>
      </c>
      <c r="AA23" s="122"/>
      <c r="AB23" s="122"/>
      <c r="AC23" s="122"/>
      <c r="AD23" s="122"/>
      <c r="AE23" s="122"/>
      <c r="AF23" s="122"/>
    </row>
    <row r="24" spans="2:32" ht="15" customHeight="1">
      <c r="B24" s="123" t="s">
        <v>249</v>
      </c>
      <c r="C24" s="122">
        <v>165</v>
      </c>
      <c r="D24" s="122">
        <v>120</v>
      </c>
      <c r="E24" s="122">
        <v>225</v>
      </c>
      <c r="F24" s="122">
        <v>155</v>
      </c>
      <c r="G24" s="122">
        <v>230</v>
      </c>
      <c r="H24" s="122">
        <v>165</v>
      </c>
      <c r="I24" s="122">
        <v>50</v>
      </c>
      <c r="J24" s="122">
        <v>85</v>
      </c>
      <c r="K24" s="122">
        <v>160</v>
      </c>
      <c r="L24" s="122">
        <v>60</v>
      </c>
      <c r="M24" s="122">
        <v>45</v>
      </c>
      <c r="N24" s="122">
        <v>80</v>
      </c>
      <c r="O24" s="122"/>
      <c r="P24" s="7"/>
      <c r="Q24" s="120">
        <f t="shared" si="14"/>
        <v>1540</v>
      </c>
      <c r="S24" s="123" t="s">
        <v>249</v>
      </c>
      <c r="T24" s="122"/>
      <c r="U24" s="122"/>
      <c r="V24" s="122">
        <v>40</v>
      </c>
      <c r="W24" s="122"/>
      <c r="X24" s="122"/>
      <c r="Y24" s="122">
        <v>50</v>
      </c>
      <c r="Z24" s="122">
        <v>10</v>
      </c>
      <c r="AA24" s="122"/>
      <c r="AB24" s="122"/>
      <c r="AC24" s="122"/>
      <c r="AD24" s="122"/>
      <c r="AE24" s="122"/>
      <c r="AF24" s="122"/>
    </row>
    <row r="26" spans="2:32" ht="40.25" customHeight="1">
      <c r="B26" s="119" t="s">
        <v>174</v>
      </c>
      <c r="K26" s="56"/>
    </row>
    <row r="27" spans="2:32" ht="15" customHeight="1">
      <c r="B27" s="6"/>
      <c r="C27" s="9" t="s">
        <v>25</v>
      </c>
      <c r="D27" s="9" t="s">
        <v>26</v>
      </c>
      <c r="E27" s="12" t="s">
        <v>24</v>
      </c>
      <c r="F27" s="9" t="s">
        <v>30</v>
      </c>
      <c r="G27" s="9" t="s">
        <v>28</v>
      </c>
      <c r="H27" s="12" t="s">
        <v>27</v>
      </c>
      <c r="I27" s="12" t="s">
        <v>29</v>
      </c>
      <c r="J27" s="13" t="s">
        <v>34</v>
      </c>
      <c r="K27" s="13" t="s">
        <v>31</v>
      </c>
      <c r="L27" s="13" t="s">
        <v>32</v>
      </c>
      <c r="M27" s="13" t="s">
        <v>33</v>
      </c>
      <c r="N27" s="13" t="s">
        <v>35</v>
      </c>
      <c r="O27" s="40" t="s">
        <v>36</v>
      </c>
      <c r="P27" s="7"/>
      <c r="Q27" s="8" t="s">
        <v>19</v>
      </c>
    </row>
    <row r="28" spans="2:32" ht="15" customHeight="1">
      <c r="B28" s="123" t="s">
        <v>241</v>
      </c>
      <c r="C28" s="122">
        <v>400</v>
      </c>
      <c r="D28" s="122">
        <v>0</v>
      </c>
      <c r="E28" s="122">
        <v>240</v>
      </c>
      <c r="F28" s="122"/>
      <c r="G28" s="122">
        <v>110</v>
      </c>
      <c r="H28" s="122">
        <v>80</v>
      </c>
      <c r="I28" s="122">
        <v>20</v>
      </c>
      <c r="J28" s="122">
        <v>40</v>
      </c>
      <c r="K28" s="122">
        <v>80</v>
      </c>
      <c r="L28" s="121">
        <v>30</v>
      </c>
      <c r="M28" s="122">
        <v>40</v>
      </c>
      <c r="N28" s="122"/>
      <c r="O28" s="122"/>
      <c r="P28" s="7"/>
      <c r="Q28" s="120">
        <f>SUM(C28:O28)</f>
        <v>1040</v>
      </c>
    </row>
    <row r="29" spans="2:32" ht="15" customHeight="1">
      <c r="B29" s="123" t="s">
        <v>242</v>
      </c>
      <c r="C29" s="122">
        <v>380</v>
      </c>
      <c r="D29" s="122">
        <v>50</v>
      </c>
      <c r="E29" s="122">
        <v>240</v>
      </c>
      <c r="F29" s="122"/>
      <c r="G29" s="122">
        <v>110</v>
      </c>
      <c r="H29" s="122">
        <v>80</v>
      </c>
      <c r="I29" s="122">
        <v>30</v>
      </c>
      <c r="J29" s="122"/>
      <c r="K29" s="122">
        <v>80</v>
      </c>
      <c r="L29" s="121">
        <v>30</v>
      </c>
      <c r="M29" s="122">
        <v>40</v>
      </c>
      <c r="N29" s="122"/>
      <c r="O29" s="122"/>
      <c r="P29" s="7"/>
      <c r="Q29" s="120">
        <f t="shared" ref="Q29:Q36" si="15">SUM(C29:O29)</f>
        <v>1040</v>
      </c>
    </row>
    <row r="30" spans="2:32" ht="15" customHeight="1">
      <c r="B30" s="123" t="s">
        <v>243</v>
      </c>
      <c r="C30" s="122">
        <v>370</v>
      </c>
      <c r="D30" s="122">
        <v>55</v>
      </c>
      <c r="E30" s="122">
        <v>230</v>
      </c>
      <c r="F30" s="122"/>
      <c r="G30" s="122">
        <v>120</v>
      </c>
      <c r="H30" s="122">
        <v>85</v>
      </c>
      <c r="I30" s="122">
        <v>30</v>
      </c>
      <c r="J30" s="122"/>
      <c r="K30" s="122">
        <v>80</v>
      </c>
      <c r="L30" s="121">
        <v>30</v>
      </c>
      <c r="M30" s="122">
        <v>40</v>
      </c>
      <c r="N30" s="122">
        <v>85</v>
      </c>
      <c r="O30" s="122"/>
      <c r="P30" s="7"/>
      <c r="Q30" s="120">
        <f t="shared" si="15"/>
        <v>1125</v>
      </c>
    </row>
    <row r="31" spans="2:32" ht="15" customHeight="1">
      <c r="B31" s="123" t="s">
        <v>244</v>
      </c>
      <c r="C31" s="122">
        <v>320</v>
      </c>
      <c r="D31" s="122">
        <v>120</v>
      </c>
      <c r="E31" s="122">
        <v>235</v>
      </c>
      <c r="F31" s="122"/>
      <c r="G31" s="122">
        <v>200</v>
      </c>
      <c r="H31" s="122">
        <v>105</v>
      </c>
      <c r="I31" s="122">
        <v>35</v>
      </c>
      <c r="J31" s="122"/>
      <c r="K31" s="122">
        <v>100</v>
      </c>
      <c r="L31" s="122">
        <v>45</v>
      </c>
      <c r="M31" s="122">
        <v>45</v>
      </c>
      <c r="N31" s="122">
        <v>80</v>
      </c>
      <c r="O31" s="122">
        <v>40</v>
      </c>
      <c r="P31" s="7"/>
      <c r="Q31" s="120">
        <f t="shared" si="15"/>
        <v>1325</v>
      </c>
    </row>
    <row r="32" spans="2:32" ht="15" customHeight="1">
      <c r="B32" s="123" t="s">
        <v>245</v>
      </c>
      <c r="C32" s="122">
        <v>320</v>
      </c>
      <c r="D32" s="122">
        <v>125</v>
      </c>
      <c r="E32" s="122">
        <v>230</v>
      </c>
      <c r="F32" s="122"/>
      <c r="G32" s="122">
        <v>200</v>
      </c>
      <c r="H32" s="122">
        <v>120</v>
      </c>
      <c r="I32" s="122">
        <v>40</v>
      </c>
      <c r="J32" s="122"/>
      <c r="K32" s="122">
        <v>100</v>
      </c>
      <c r="L32" s="122">
        <v>45</v>
      </c>
      <c r="M32" s="122">
        <v>45</v>
      </c>
      <c r="N32" s="122">
        <v>80</v>
      </c>
      <c r="O32" s="122">
        <v>40</v>
      </c>
      <c r="P32" s="7"/>
      <c r="Q32" s="120">
        <f t="shared" si="15"/>
        <v>1345</v>
      </c>
    </row>
    <row r="33" spans="2:17" ht="15" customHeight="1">
      <c r="B33" s="123" t="s">
        <v>246</v>
      </c>
      <c r="C33" s="122">
        <v>240</v>
      </c>
      <c r="D33" s="122">
        <v>125</v>
      </c>
      <c r="E33" s="122">
        <v>230</v>
      </c>
      <c r="F33" s="122">
        <v>85</v>
      </c>
      <c r="G33" s="122">
        <v>170</v>
      </c>
      <c r="H33" s="122">
        <v>105</v>
      </c>
      <c r="I33" s="122">
        <v>35</v>
      </c>
      <c r="J33" s="122">
        <v>65</v>
      </c>
      <c r="K33" s="122">
        <v>100</v>
      </c>
      <c r="L33" s="122">
        <v>45</v>
      </c>
      <c r="M33" s="122">
        <v>45</v>
      </c>
      <c r="N33" s="122">
        <v>80</v>
      </c>
      <c r="O33" s="122">
        <v>40</v>
      </c>
      <c r="P33" s="7"/>
      <c r="Q33" s="120">
        <f t="shared" si="15"/>
        <v>1365</v>
      </c>
    </row>
    <row r="34" spans="2:17" ht="15" customHeight="1">
      <c r="B34" s="123" t="s">
        <v>247</v>
      </c>
      <c r="C34" s="122">
        <v>170</v>
      </c>
      <c r="D34" s="122">
        <v>110</v>
      </c>
      <c r="E34" s="122">
        <v>230</v>
      </c>
      <c r="F34" s="122">
        <v>150</v>
      </c>
      <c r="G34" s="122">
        <v>200</v>
      </c>
      <c r="H34" s="122">
        <v>150</v>
      </c>
      <c r="I34" s="122">
        <v>50</v>
      </c>
      <c r="J34" s="122"/>
      <c r="K34" s="122">
        <v>160</v>
      </c>
      <c r="L34" s="122">
        <v>55</v>
      </c>
      <c r="M34" s="122">
        <v>45</v>
      </c>
      <c r="N34" s="122">
        <v>80</v>
      </c>
      <c r="O34" s="122">
        <v>60</v>
      </c>
      <c r="P34" s="7"/>
      <c r="Q34" s="120">
        <f t="shared" si="15"/>
        <v>1460</v>
      </c>
    </row>
    <row r="35" spans="2:17" ht="15" customHeight="1">
      <c r="B35" s="123" t="s">
        <v>248</v>
      </c>
      <c r="C35" s="122">
        <v>170</v>
      </c>
      <c r="D35" s="122">
        <v>110</v>
      </c>
      <c r="E35" s="122">
        <v>230</v>
      </c>
      <c r="F35" s="122">
        <v>155</v>
      </c>
      <c r="G35" s="122">
        <v>200</v>
      </c>
      <c r="H35" s="122">
        <v>150</v>
      </c>
      <c r="I35" s="122">
        <v>50</v>
      </c>
      <c r="J35" s="122">
        <v>70</v>
      </c>
      <c r="K35" s="122">
        <v>160</v>
      </c>
      <c r="L35" s="122">
        <v>55</v>
      </c>
      <c r="M35" s="122">
        <v>45</v>
      </c>
      <c r="N35" s="122">
        <v>80</v>
      </c>
      <c r="O35" s="122">
        <v>60</v>
      </c>
      <c r="P35" s="7"/>
      <c r="Q35" s="120">
        <f t="shared" si="15"/>
        <v>1535</v>
      </c>
    </row>
    <row r="36" spans="2:17" ht="15" customHeight="1">
      <c r="B36" s="123" t="s">
        <v>249</v>
      </c>
      <c r="C36" s="122">
        <v>170</v>
      </c>
      <c r="D36" s="122">
        <v>120</v>
      </c>
      <c r="E36" s="122">
        <v>220</v>
      </c>
      <c r="F36" s="122">
        <v>155</v>
      </c>
      <c r="G36" s="122">
        <v>200</v>
      </c>
      <c r="H36" s="122">
        <v>150</v>
      </c>
      <c r="I36" s="122">
        <v>50</v>
      </c>
      <c r="J36" s="122">
        <v>70</v>
      </c>
      <c r="K36" s="122">
        <v>160</v>
      </c>
      <c r="L36" s="122">
        <v>60</v>
      </c>
      <c r="M36" s="122">
        <v>45</v>
      </c>
      <c r="N36" s="122">
        <v>80</v>
      </c>
      <c r="O36" s="122">
        <v>60</v>
      </c>
      <c r="P36" s="7"/>
      <c r="Q36" s="120">
        <f t="shared" si="15"/>
        <v>1540</v>
      </c>
    </row>
  </sheetData>
  <sheetProtection selectLockedCells="1"/>
  <phoneticPr fontId="3" type="noConversion"/>
  <pageMargins left="0.15748031496062992" right="0.15748031496062992" top="0.78740157480314965" bottom="0.19685039370078741" header="0.51181102362204722" footer="0.51181102362204722"/>
  <pageSetup paperSize="9" orientation="landscape" r:id="rId1"/>
  <headerFooter alignWithMargins="0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8693-8A15-4D1B-9E9D-5EDD9C5707A2}">
  <dimension ref="B1:J6"/>
  <sheetViews>
    <sheetView showGridLines="0" zoomScaleNormal="100" workbookViewId="0">
      <selection activeCell="B2" sqref="B2"/>
    </sheetView>
  </sheetViews>
  <sheetFormatPr defaultColWidth="9.08984375" defaultRowHeight="12.5"/>
  <cols>
    <col min="1" max="1" width="2.36328125" style="3" customWidth="1"/>
    <col min="2" max="2" width="7.36328125" style="3" customWidth="1"/>
    <col min="3" max="3" width="8.453125" style="2" bestFit="1" customWidth="1"/>
    <col min="4" max="4" width="5.90625" style="3" bestFit="1" customWidth="1"/>
    <col min="5" max="5" width="6" style="3" customWidth="1"/>
    <col min="6" max="6" width="4.453125" style="3" bestFit="1" customWidth="1"/>
    <col min="7" max="9" width="6.6328125" style="3" customWidth="1"/>
    <col min="10" max="10" width="5.6328125" style="3" customWidth="1"/>
    <col min="11" max="12" width="37.36328125" style="3" customWidth="1"/>
    <col min="13" max="16384" width="9.08984375" style="3"/>
  </cols>
  <sheetData>
    <row r="1" spans="2:10" ht="10" customHeight="1"/>
    <row r="2" spans="2:10" ht="40" customHeight="1">
      <c r="B2" s="119" t="s">
        <v>74</v>
      </c>
      <c r="J2" s="69"/>
    </row>
    <row r="3" spans="2:10" ht="10" customHeight="1" thickBot="1"/>
    <row r="4" spans="2:10">
      <c r="B4" s="31"/>
      <c r="C4" s="32"/>
      <c r="D4" s="33">
        <v>1080</v>
      </c>
      <c r="E4" s="33">
        <v>1200</v>
      </c>
      <c r="F4" s="45" t="s">
        <v>1</v>
      </c>
    </row>
    <row r="5" spans="2:10">
      <c r="B5" s="73" t="s">
        <v>40</v>
      </c>
      <c r="C5" s="71"/>
      <c r="D5" s="72">
        <f>F5/D4</f>
        <v>0.63888888888888884</v>
      </c>
      <c r="E5" s="72">
        <f>F5/E4</f>
        <v>0.57499999999999996</v>
      </c>
      <c r="F5" s="118">
        <v>690</v>
      </c>
      <c r="H5" s="14" t="s">
        <v>41</v>
      </c>
    </row>
    <row r="6" spans="2:10" ht="13" thickBot="1">
      <c r="B6" s="34"/>
      <c r="C6" s="35"/>
      <c r="D6" s="36"/>
      <c r="E6" s="36"/>
      <c r="F6" s="46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pedagoger</vt:lpstr>
      <vt:lpstr>låg</vt:lpstr>
      <vt:lpstr>demo</vt:lpstr>
      <vt:lpstr>mellan</vt:lpstr>
      <vt:lpstr>hög</vt:lpstr>
      <vt:lpstr>övrigt</vt:lpstr>
      <vt:lpstr>timplaner</vt:lpstr>
      <vt:lpstr>räknare</vt:lpstr>
    </vt:vector>
  </TitlesOfParts>
  <Company>Botkyrka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dagprh</dc:creator>
  <cp:lastModifiedBy>Per Hansson</cp:lastModifiedBy>
  <cp:lastPrinted>2023-11-27T20:06:53Z</cp:lastPrinted>
  <dcterms:created xsi:type="dcterms:W3CDTF">2011-03-05T21:00:46Z</dcterms:created>
  <dcterms:modified xsi:type="dcterms:W3CDTF">2024-11-02T22:05:48Z</dcterms:modified>
</cp:coreProperties>
</file>